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2021应缴费计算表" sheetId="1" r:id="rId1"/>
  </sheets>
  <definedNames>
    <definedName name="_xlnm.Print_Area" localSheetId="0">'2021应缴费计算表'!$A$1:$H$43</definedName>
  </definedNames>
  <calcPr calcId="144525"/>
</workbook>
</file>

<file path=xl/comments1.xml><?xml version="1.0" encoding="utf-8"?>
<comments xmlns="http://schemas.openxmlformats.org/spreadsheetml/2006/main">
  <authors>
    <author>黄其新</author>
  </authors>
  <commentList>
    <comment ref="B4" authorId="0">
      <text>
        <r>
          <rPr>
            <sz val="9"/>
            <rFont val="宋体"/>
            <charset val="134"/>
          </rPr>
          <t>可录入实际工资薪金计算。</t>
        </r>
      </text>
    </comment>
    <comment ref="D7" authorId="0">
      <text>
        <r>
          <rPr>
            <sz val="9"/>
            <rFont val="宋体"/>
            <charset val="134"/>
          </rPr>
          <t>请查询录入本单位实际费率计算。</t>
        </r>
      </text>
    </comment>
    <comment ref="D8" authorId="0">
      <text>
        <r>
          <rPr>
            <sz val="9"/>
            <rFont val="宋体"/>
            <charset val="134"/>
          </rPr>
          <t>请查询录入本单位实际费率计算。</t>
        </r>
      </text>
    </comment>
    <comment ref="B16" authorId="0">
      <text>
        <r>
          <rPr>
            <sz val="9"/>
            <rFont val="宋体"/>
            <charset val="134"/>
          </rPr>
          <t>可录入实际工资薪金计算。</t>
        </r>
      </text>
    </comment>
    <comment ref="D19" authorId="0">
      <text>
        <r>
          <rPr>
            <sz val="9"/>
            <rFont val="宋体"/>
            <charset val="134"/>
          </rPr>
          <t xml:space="preserve">请查询录入本单位实际费率计算。
</t>
        </r>
      </text>
    </comment>
    <comment ref="D20" authorId="0">
      <text>
        <r>
          <rPr>
            <sz val="9"/>
            <rFont val="宋体"/>
            <charset val="134"/>
          </rPr>
          <t>请查询录入本单位实际费率计算。</t>
        </r>
      </text>
    </comment>
    <comment ref="B28" authorId="0">
      <text>
        <r>
          <rPr>
            <sz val="9"/>
            <rFont val="宋体"/>
            <charset val="134"/>
          </rPr>
          <t>可录入实际工资薪金计算。</t>
        </r>
      </text>
    </comment>
    <comment ref="D31" authorId="0">
      <text>
        <r>
          <rPr>
            <sz val="9"/>
            <rFont val="宋体"/>
            <charset val="134"/>
          </rPr>
          <t>请查询录入本单位实际费率计算。</t>
        </r>
      </text>
    </comment>
    <comment ref="D32" authorId="0">
      <text>
        <r>
          <rPr>
            <sz val="9"/>
            <rFont val="宋体"/>
            <charset val="134"/>
          </rPr>
          <t>请查询录入本单位实际费率计算。</t>
        </r>
      </text>
    </comment>
    <comment ref="B40" authorId="0">
      <text>
        <r>
          <rPr>
            <sz val="9"/>
            <rFont val="宋体"/>
            <charset val="134"/>
          </rPr>
          <t>可录入其他金额计算。</t>
        </r>
      </text>
    </comment>
  </commentList>
</comments>
</file>

<file path=xl/sharedStrings.xml><?xml version="1.0" encoding="utf-8"?>
<sst xmlns="http://schemas.openxmlformats.org/spreadsheetml/2006/main" count="85" uniqueCount="25">
  <si>
    <t>2021社保年度企业参加社会保险缴费金额计算表</t>
  </si>
  <si>
    <t>参保险种</t>
  </si>
  <si>
    <t>工资薪金</t>
  </si>
  <si>
    <t>缴费基数</t>
  </si>
  <si>
    <t>费率</t>
  </si>
  <si>
    <t>缴费金额</t>
  </si>
  <si>
    <t>单位</t>
  </si>
  <si>
    <t>个人</t>
  </si>
  <si>
    <t>合计</t>
  </si>
  <si>
    <t>基本养老保险</t>
  </si>
  <si>
    <t>基本医疗保险</t>
  </si>
  <si>
    <t>补充医疗保险</t>
  </si>
  <si>
    <t>失业保险</t>
  </si>
  <si>
    <t>工伤保险</t>
  </si>
  <si>
    <t>——</t>
  </si>
  <si>
    <t>生育保险</t>
  </si>
  <si>
    <t>合　　计</t>
  </si>
  <si>
    <r>
      <rPr>
        <sz val="13"/>
        <rFont val="宋体"/>
        <charset val="134"/>
      </rPr>
      <t>　　注：1.</t>
    </r>
    <r>
      <rPr>
        <sz val="13"/>
        <color rgb="FF0000FF"/>
        <rFont val="宋体"/>
        <charset val="134"/>
      </rPr>
      <t>2018年7月1日起工伤保险和失业保险实行浮动费率政策，</t>
    </r>
    <r>
      <rPr>
        <sz val="13"/>
        <rFont val="宋体"/>
        <charset val="134"/>
      </rPr>
      <t xml:space="preserve">用人单位新社保年度的具体费率由社保部门根据政策综合各种因素确定（具体费率可在后面费率表查询），详询当地社保部门。
</t>
    </r>
    <r>
      <rPr>
        <sz val="13"/>
        <color rgb="FF0000FF"/>
        <rFont val="宋体"/>
        <charset val="134"/>
      </rPr>
      <t>　　2.工伤保险缴费基数不设上下限。</t>
    </r>
    <r>
      <rPr>
        <sz val="13"/>
        <rFont val="宋体"/>
        <charset val="134"/>
      </rPr>
      <t xml:space="preserve">
　　3.本表以</t>
    </r>
    <r>
      <rPr>
        <sz val="13"/>
        <color rgb="FF0000FF"/>
        <rFont val="宋体"/>
        <charset val="134"/>
      </rPr>
      <t>批发零售业</t>
    </r>
    <r>
      <rPr>
        <sz val="13"/>
        <rFont val="宋体"/>
        <charset val="134"/>
      </rPr>
      <t>（工伤保险行业风险二类，基准费率0.2%）职工</t>
    </r>
    <r>
      <rPr>
        <sz val="13"/>
        <color rgb="FF0000FF"/>
        <rFont val="宋体"/>
        <charset val="134"/>
      </rPr>
      <t>2500</t>
    </r>
    <r>
      <rPr>
        <sz val="13"/>
        <rFont val="宋体"/>
        <charset val="134"/>
      </rPr>
      <t>元工资为例。</t>
    </r>
  </si>
  <si>
    <r>
      <t>　　注：1.</t>
    </r>
    <r>
      <rPr>
        <sz val="13"/>
        <color rgb="FF1D2CFA"/>
        <rFont val="宋体"/>
        <charset val="134"/>
      </rPr>
      <t>2018年7月1日起工伤保险和失业保险实行浮动费率政策，</t>
    </r>
    <r>
      <rPr>
        <sz val="13"/>
        <rFont val="宋体"/>
        <charset val="134"/>
      </rPr>
      <t>用人单位新社保年度的具体费率由社保部门根据政策综合各种因素确定（具体费率可在后面费率表查询），详询当地社保部门。
　　2.</t>
    </r>
    <r>
      <rPr>
        <sz val="13"/>
        <color rgb="FF1D2CFA"/>
        <rFont val="宋体"/>
        <charset val="134"/>
      </rPr>
      <t>工伤保险缴费基数不设上下限。</t>
    </r>
    <r>
      <rPr>
        <sz val="13"/>
        <rFont val="宋体"/>
        <charset val="134"/>
      </rPr>
      <t xml:space="preserve">
　　3.本表以</t>
    </r>
    <r>
      <rPr>
        <sz val="13"/>
        <color rgb="FF1D2CFA"/>
        <rFont val="宋体"/>
        <charset val="134"/>
      </rPr>
      <t>建筑装饰业</t>
    </r>
    <r>
      <rPr>
        <sz val="13"/>
        <rFont val="宋体"/>
        <charset val="134"/>
      </rPr>
      <t>（工伤保险行业风险五类，基准费率0.45%）职工</t>
    </r>
    <r>
      <rPr>
        <sz val="13"/>
        <color rgb="FF1D2CFA"/>
        <rFont val="宋体"/>
        <charset val="134"/>
      </rPr>
      <t>6000元</t>
    </r>
    <r>
      <rPr>
        <sz val="13"/>
        <rFont val="宋体"/>
        <charset val="134"/>
      </rPr>
      <t>工资为例。</t>
    </r>
  </si>
  <si>
    <t>2021社保年度个体工商户参加社会保险缴费金额计算表</t>
  </si>
  <si>
    <r>
      <t>　　注：1.</t>
    </r>
    <r>
      <rPr>
        <sz val="13"/>
        <color rgb="FF0000FF"/>
        <rFont val="宋体"/>
        <charset val="134"/>
      </rPr>
      <t>2018年7月1日起工伤保险和失业保险实行浮动费率政策，</t>
    </r>
    <r>
      <rPr>
        <sz val="13"/>
        <rFont val="宋体"/>
        <charset val="134"/>
      </rPr>
      <t xml:space="preserve">用人单位新社保年度的具体费率由社保部门根据政策综合各种因素确定（具体费率可在后面费率表查询），详询当地社保部门。
</t>
    </r>
    <r>
      <rPr>
        <sz val="13"/>
        <color rgb="FF0000FF"/>
        <rFont val="宋体"/>
        <charset val="134"/>
      </rPr>
      <t>　　2.工伤保险缴费基数不设上下限。</t>
    </r>
    <r>
      <rPr>
        <sz val="13"/>
        <rFont val="宋体"/>
        <charset val="134"/>
      </rPr>
      <t xml:space="preserve">
　　3.本表以</t>
    </r>
    <r>
      <rPr>
        <sz val="13"/>
        <color rgb="FF0000FF"/>
        <rFont val="宋体"/>
        <charset val="134"/>
      </rPr>
      <t>餐饮业</t>
    </r>
    <r>
      <rPr>
        <sz val="13"/>
        <rFont val="宋体"/>
        <charset val="134"/>
      </rPr>
      <t>（工伤保险行业风险二类，基准费率0.2%）职工</t>
    </r>
    <r>
      <rPr>
        <sz val="13"/>
        <color rgb="FF0000FF"/>
        <rFont val="宋体"/>
        <charset val="134"/>
      </rPr>
      <t>3000</t>
    </r>
    <r>
      <rPr>
        <sz val="13"/>
        <rFont val="宋体"/>
        <charset val="134"/>
      </rPr>
      <t>元工资为例。</t>
    </r>
  </si>
  <si>
    <t>2021社保年度灵活就业人员参加社会保险缴费金额计算表</t>
  </si>
  <si>
    <t>缴费工资</t>
  </si>
  <si>
    <t>基本养老保险(按下限计算)</t>
  </si>
  <si>
    <t>　　注：灵活就业人员参加医疗保险和本省外市、外省户籍人员首次参保的，需经社保部门审批。</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</si>
</sst>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0%"/>
    <numFmt numFmtId="178" formatCode="0_ "/>
  </numFmts>
  <fonts count="28">
    <font>
      <sz val="11"/>
      <color theme="1"/>
      <name val="宋体"/>
      <charset val="134"/>
      <scheme val="minor"/>
    </font>
    <font>
      <sz val="12"/>
      <name val="宋体"/>
      <charset val="134"/>
    </font>
    <font>
      <b/>
      <sz val="16"/>
      <name val="黑体"/>
      <charset val="134"/>
    </font>
    <font>
      <b/>
      <sz val="12"/>
      <name val="宋体"/>
      <charset val="134"/>
    </font>
    <font>
      <sz val="13"/>
      <name val="宋体"/>
      <charset val="134"/>
    </font>
    <font>
      <sz val="11"/>
      <name val="宋体"/>
      <charset val="134"/>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3"/>
      <color rgb="FF0000FF"/>
      <name val="宋体"/>
      <charset val="134"/>
    </font>
    <font>
      <sz val="13"/>
      <color rgb="FF1D2CFA"/>
      <name val="宋体"/>
      <charset val="134"/>
    </font>
    <font>
      <sz val="9"/>
      <name val="宋体"/>
      <charset val="134"/>
    </font>
  </fonts>
  <fills count="33">
    <fill>
      <patternFill patternType="none"/>
    </fill>
    <fill>
      <patternFill patternType="gray125"/>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2" borderId="0" applyNumberFormat="0" applyBorder="0" applyAlignment="0" applyProtection="0">
      <alignment vertical="center"/>
    </xf>
    <xf numFmtId="0" fontId="15"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5" borderId="9" applyNumberFormat="0" applyFont="0" applyAlignment="0" applyProtection="0">
      <alignment vertical="center"/>
    </xf>
    <xf numFmtId="0" fontId="19" fillId="21" borderId="0" applyNumberFormat="0" applyBorder="0" applyAlignment="0" applyProtection="0">
      <alignment vertical="center"/>
    </xf>
    <xf numFmtId="0" fontId="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7" applyNumberFormat="0" applyFill="0" applyAlignment="0" applyProtection="0">
      <alignment vertical="center"/>
    </xf>
    <xf numFmtId="0" fontId="17" fillId="0" borderId="7" applyNumberFormat="0" applyFill="0" applyAlignment="0" applyProtection="0">
      <alignment vertical="center"/>
    </xf>
    <xf numFmtId="0" fontId="19" fillId="14" borderId="0" applyNumberFormat="0" applyBorder="0" applyAlignment="0" applyProtection="0">
      <alignment vertical="center"/>
    </xf>
    <xf numFmtId="0" fontId="8" fillId="0" borderId="11" applyNumberFormat="0" applyFill="0" applyAlignment="0" applyProtection="0">
      <alignment vertical="center"/>
    </xf>
    <xf numFmtId="0" fontId="19" fillId="20" borderId="0" applyNumberFormat="0" applyBorder="0" applyAlignment="0" applyProtection="0">
      <alignment vertical="center"/>
    </xf>
    <xf numFmtId="0" fontId="6" fillId="3" borderId="5" applyNumberFormat="0" applyAlignment="0" applyProtection="0">
      <alignment vertical="center"/>
    </xf>
    <xf numFmtId="0" fontId="13" fillId="3" borderId="8" applyNumberFormat="0" applyAlignment="0" applyProtection="0">
      <alignment vertical="center"/>
    </xf>
    <xf numFmtId="0" fontId="22" fillId="17" borderId="12" applyNumberFormat="0" applyAlignment="0" applyProtection="0">
      <alignment vertical="center"/>
    </xf>
    <xf numFmtId="0" fontId="18" fillId="24" borderId="0" applyNumberFormat="0" applyBorder="0" applyAlignment="0" applyProtection="0">
      <alignment vertical="center"/>
    </xf>
    <xf numFmtId="0" fontId="19" fillId="27" borderId="0" applyNumberFormat="0" applyBorder="0" applyAlignment="0" applyProtection="0">
      <alignment vertical="center"/>
    </xf>
    <xf numFmtId="0" fontId="11" fillId="0" borderId="6" applyNumberFormat="0" applyFill="0" applyAlignment="0" applyProtection="0">
      <alignment vertical="center"/>
    </xf>
    <xf numFmtId="0" fontId="16" fillId="0" borderId="10" applyNumberFormat="0" applyFill="0" applyAlignment="0" applyProtection="0">
      <alignment vertical="center"/>
    </xf>
    <xf numFmtId="0" fontId="20" fillId="16" borderId="0" applyNumberFormat="0" applyBorder="0" applyAlignment="0" applyProtection="0">
      <alignment vertical="center"/>
    </xf>
    <xf numFmtId="0" fontId="24" fillId="19" borderId="0" applyNumberFormat="0" applyBorder="0" applyAlignment="0" applyProtection="0">
      <alignment vertical="center"/>
    </xf>
    <xf numFmtId="0" fontId="18" fillId="11" borderId="0" applyNumberFormat="0" applyBorder="0" applyAlignment="0" applyProtection="0">
      <alignment vertical="center"/>
    </xf>
    <xf numFmtId="0" fontId="19" fillId="29" borderId="0" applyNumberFormat="0" applyBorder="0" applyAlignment="0" applyProtection="0">
      <alignment vertical="center"/>
    </xf>
    <xf numFmtId="0" fontId="18" fillId="10" borderId="0" applyNumberFormat="0" applyBorder="0" applyAlignment="0" applyProtection="0">
      <alignment vertical="center"/>
    </xf>
    <xf numFmtId="0" fontId="18" fillId="8" borderId="0" applyNumberFormat="0" applyBorder="0" applyAlignment="0" applyProtection="0">
      <alignment vertical="center"/>
    </xf>
    <xf numFmtId="0" fontId="18" fillId="23" borderId="0" applyNumberFormat="0" applyBorder="0" applyAlignment="0" applyProtection="0">
      <alignment vertical="center"/>
    </xf>
    <xf numFmtId="0" fontId="18" fillId="32" borderId="0" applyNumberFormat="0" applyBorder="0" applyAlignment="0" applyProtection="0">
      <alignment vertical="center"/>
    </xf>
    <xf numFmtId="0" fontId="19" fillId="28" borderId="0" applyNumberFormat="0" applyBorder="0" applyAlignment="0" applyProtection="0">
      <alignment vertical="center"/>
    </xf>
    <xf numFmtId="0" fontId="19" fillId="26" borderId="0" applyNumberFormat="0" applyBorder="0" applyAlignment="0" applyProtection="0">
      <alignment vertical="center"/>
    </xf>
    <xf numFmtId="0" fontId="18" fillId="22" borderId="0" applyNumberFormat="0" applyBorder="0" applyAlignment="0" applyProtection="0">
      <alignment vertical="center"/>
    </xf>
    <xf numFmtId="0" fontId="18" fillId="31" borderId="0" applyNumberFormat="0" applyBorder="0" applyAlignment="0" applyProtection="0">
      <alignment vertical="center"/>
    </xf>
    <xf numFmtId="0" fontId="19" fillId="2" borderId="0" applyNumberFormat="0" applyBorder="0" applyAlignment="0" applyProtection="0">
      <alignment vertical="center"/>
    </xf>
    <xf numFmtId="0" fontId="18" fillId="7" borderId="0" applyNumberFormat="0" applyBorder="0" applyAlignment="0" applyProtection="0">
      <alignment vertical="center"/>
    </xf>
    <xf numFmtId="0" fontId="19" fillId="13" borderId="0" applyNumberFormat="0" applyBorder="0" applyAlignment="0" applyProtection="0">
      <alignment vertical="center"/>
    </xf>
    <xf numFmtId="0" fontId="19" fillId="25" borderId="0" applyNumberFormat="0" applyBorder="0" applyAlignment="0" applyProtection="0">
      <alignment vertical="center"/>
    </xf>
    <xf numFmtId="0" fontId="18" fillId="30" borderId="0" applyNumberFormat="0" applyBorder="0" applyAlignment="0" applyProtection="0">
      <alignment vertical="center"/>
    </xf>
    <xf numFmtId="0" fontId="19" fillId="18" borderId="0" applyNumberFormat="0" applyBorder="0" applyAlignment="0" applyProtection="0">
      <alignment vertical="center"/>
    </xf>
    <xf numFmtId="0" fontId="1" fillId="0" borderId="0">
      <alignment vertical="center"/>
    </xf>
  </cellStyleXfs>
  <cellXfs count="29">
    <xf numFmtId="0" fontId="0" fillId="0" borderId="0" xfId="0">
      <alignment vertical="center"/>
    </xf>
    <xf numFmtId="0" fontId="1" fillId="0" borderId="0" xfId="49" applyAlignment="1">
      <alignment horizontal="left" vertical="center"/>
    </xf>
    <xf numFmtId="0" fontId="1" fillId="0" borderId="0" xfId="49">
      <alignment vertical="center"/>
    </xf>
    <xf numFmtId="0" fontId="2" fillId="0" borderId="0" xfId="49" applyFont="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1" fillId="0" borderId="2" xfId="0" applyFont="1" applyFill="1" applyBorder="1" applyAlignment="1">
      <alignment horizontal="center" vertical="center"/>
    </xf>
    <xf numFmtId="3" fontId="1" fillId="2" borderId="4" xfId="0" applyNumberFormat="1" applyFont="1" applyFill="1" applyBorder="1" applyAlignment="1" applyProtection="1">
      <alignment horizontal="right" vertical="center"/>
      <protection locked="0"/>
    </xf>
    <xf numFmtId="0" fontId="1" fillId="0" borderId="2" xfId="0" applyFont="1" applyFill="1" applyBorder="1" applyAlignment="1">
      <alignment horizontal="right" vertical="center"/>
    </xf>
    <xf numFmtId="177" fontId="1" fillId="0" borderId="2" xfId="0" applyNumberFormat="1" applyFont="1" applyFill="1" applyBorder="1" applyAlignment="1">
      <alignment vertical="center"/>
    </xf>
    <xf numFmtId="177" fontId="1" fillId="0" borderId="4" xfId="0" applyNumberFormat="1" applyFont="1" applyFill="1" applyBorder="1" applyAlignment="1">
      <alignment vertical="center"/>
    </xf>
    <xf numFmtId="176" fontId="1" fillId="0" borderId="4" xfId="0" applyNumberFormat="1" applyFont="1" applyFill="1" applyBorder="1" applyAlignment="1">
      <alignment horizontal="right" vertical="center"/>
    </xf>
    <xf numFmtId="176" fontId="1" fillId="0" borderId="2" xfId="0" applyNumberFormat="1" applyFont="1" applyFill="1" applyBorder="1" applyAlignment="1">
      <alignment horizontal="right" vertical="center"/>
    </xf>
    <xf numFmtId="3" fontId="1" fillId="2" borderId="2" xfId="0" applyNumberFormat="1" applyFont="1" applyFill="1" applyBorder="1" applyAlignment="1" applyProtection="1">
      <alignment horizontal="right" vertical="center"/>
      <protection locked="0"/>
    </xf>
    <xf numFmtId="10" fontId="1" fillId="2" borderId="2" xfId="0" applyNumberFormat="1" applyFont="1" applyFill="1" applyBorder="1" applyAlignment="1">
      <alignment vertical="center"/>
    </xf>
    <xf numFmtId="177" fontId="1" fillId="0" borderId="2" xfId="0" applyNumberFormat="1" applyFont="1" applyFill="1" applyBorder="1" applyAlignment="1">
      <alignment horizontal="right" vertical="center"/>
    </xf>
    <xf numFmtId="0" fontId="3" fillId="0" borderId="2" xfId="0" applyFont="1" applyFill="1" applyBorder="1" applyAlignment="1" applyProtection="1">
      <alignment vertical="center"/>
    </xf>
    <xf numFmtId="176" fontId="3" fillId="0" borderId="2" xfId="0" applyNumberFormat="1" applyFont="1" applyFill="1" applyBorder="1" applyAlignment="1">
      <alignment horizontal="right" vertical="center"/>
    </xf>
    <xf numFmtId="0" fontId="4" fillId="0" borderId="0" xfId="49" applyFont="1" applyAlignment="1">
      <alignment horizontal="justify" vertical="center" wrapText="1"/>
    </xf>
    <xf numFmtId="0" fontId="4" fillId="0" borderId="0" xfId="49" applyFont="1" applyAlignment="1">
      <alignment horizontal="justify" vertical="center"/>
    </xf>
    <xf numFmtId="0" fontId="4" fillId="0" borderId="0" xfId="49" applyFont="1" applyAlignment="1">
      <alignment horizontal="left" vertical="center"/>
    </xf>
    <xf numFmtId="0" fontId="4" fillId="0" borderId="0" xfId="49" applyFont="1" applyAlignment="1">
      <alignment vertical="center"/>
    </xf>
    <xf numFmtId="176" fontId="4" fillId="0" borderId="0" xfId="49" applyNumberFormat="1" applyFont="1" applyAlignment="1">
      <alignment horizontal="right" vertical="center"/>
    </xf>
    <xf numFmtId="0" fontId="5" fillId="0" borderId="2" xfId="0" applyFont="1" applyFill="1" applyBorder="1" applyAlignment="1">
      <alignment horizontal="center" vertical="center"/>
    </xf>
    <xf numFmtId="0" fontId="1" fillId="0" borderId="0" xfId="49" applyAlignment="1">
      <alignment horizontal="justify" vertical="center"/>
    </xf>
    <xf numFmtId="176" fontId="4" fillId="0" borderId="0" xfId="49" applyNumberFormat="1" applyFont="1" applyBorder="1" applyAlignment="1">
      <alignment horizontal="center" vertical="center"/>
    </xf>
    <xf numFmtId="178" fontId="4" fillId="0" borderId="0" xfId="49" applyNumberFormat="1" applyFont="1" applyBorder="1" applyAlignment="1">
      <alignment horizontal="center" vertical="center"/>
    </xf>
    <xf numFmtId="176" fontId="4" fillId="0" borderId="0" xfId="49" applyNumberFormat="1"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1D2C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abSelected="1" workbookViewId="0">
      <selection activeCell="N10" sqref="N10"/>
    </sheetView>
  </sheetViews>
  <sheetFormatPr defaultColWidth="9" defaultRowHeight="14.25"/>
  <cols>
    <col min="1" max="1" width="22.5" style="1" customWidth="1"/>
    <col min="2" max="3" width="9.875" style="1" customWidth="1"/>
    <col min="4" max="5" width="9.125" style="2" customWidth="1"/>
    <col min="6" max="6" width="12" style="2" customWidth="1"/>
    <col min="7" max="8" width="10.75" style="2" customWidth="1"/>
    <col min="9" max="256" width="9" style="2"/>
    <col min="257" max="257" width="21.625" style="2" customWidth="1"/>
    <col min="258" max="259" width="9.125" style="2" customWidth="1"/>
    <col min="260" max="262" width="9.625" style="2" customWidth="1"/>
    <col min="263" max="512" width="9" style="2"/>
    <col min="513" max="513" width="21.625" style="2" customWidth="1"/>
    <col min="514" max="515" width="9.125" style="2" customWidth="1"/>
    <col min="516" max="518" width="9.625" style="2" customWidth="1"/>
    <col min="519" max="768" width="9" style="2"/>
    <col min="769" max="769" width="21.625" style="2" customWidth="1"/>
    <col min="770" max="771" width="9.125" style="2" customWidth="1"/>
    <col min="772" max="774" width="9.625" style="2" customWidth="1"/>
    <col min="775" max="1024" width="9" style="2"/>
    <col min="1025" max="1025" width="21.625" style="2" customWidth="1"/>
    <col min="1026" max="1027" width="9.125" style="2" customWidth="1"/>
    <col min="1028" max="1030" width="9.625" style="2" customWidth="1"/>
    <col min="1031" max="1280" width="9" style="2"/>
    <col min="1281" max="1281" width="21.625" style="2" customWidth="1"/>
    <col min="1282" max="1283" width="9.125" style="2" customWidth="1"/>
    <col min="1284" max="1286" width="9.625" style="2" customWidth="1"/>
    <col min="1287" max="1536" width="9" style="2"/>
    <col min="1537" max="1537" width="21.625" style="2" customWidth="1"/>
    <col min="1538" max="1539" width="9.125" style="2" customWidth="1"/>
    <col min="1540" max="1542" width="9.625" style="2" customWidth="1"/>
    <col min="1543" max="1792" width="9" style="2"/>
    <col min="1793" max="1793" width="21.625" style="2" customWidth="1"/>
    <col min="1794" max="1795" width="9.125" style="2" customWidth="1"/>
    <col min="1796" max="1798" width="9.625" style="2" customWidth="1"/>
    <col min="1799" max="2048" width="9" style="2"/>
    <col min="2049" max="2049" width="21.625" style="2" customWidth="1"/>
    <col min="2050" max="2051" width="9.125" style="2" customWidth="1"/>
    <col min="2052" max="2054" width="9.625" style="2" customWidth="1"/>
    <col min="2055" max="2304" width="9" style="2"/>
    <col min="2305" max="2305" width="21.625" style="2" customWidth="1"/>
    <col min="2306" max="2307" width="9.125" style="2" customWidth="1"/>
    <col min="2308" max="2310" width="9.625" style="2" customWidth="1"/>
    <col min="2311" max="2560" width="9" style="2"/>
    <col min="2561" max="2561" width="21.625" style="2" customWidth="1"/>
    <col min="2562" max="2563" width="9.125" style="2" customWidth="1"/>
    <col min="2564" max="2566" width="9.625" style="2" customWidth="1"/>
    <col min="2567" max="2816" width="9" style="2"/>
    <col min="2817" max="2817" width="21.625" style="2" customWidth="1"/>
    <col min="2818" max="2819" width="9.125" style="2" customWidth="1"/>
    <col min="2820" max="2822" width="9.625" style="2" customWidth="1"/>
    <col min="2823" max="3072" width="9" style="2"/>
    <col min="3073" max="3073" width="21.625" style="2" customWidth="1"/>
    <col min="3074" max="3075" width="9.125" style="2" customWidth="1"/>
    <col min="3076" max="3078" width="9.625" style="2" customWidth="1"/>
    <col min="3079" max="3328" width="9" style="2"/>
    <col min="3329" max="3329" width="21.625" style="2" customWidth="1"/>
    <col min="3330" max="3331" width="9.125" style="2" customWidth="1"/>
    <col min="3332" max="3334" width="9.625" style="2" customWidth="1"/>
    <col min="3335" max="3584" width="9" style="2"/>
    <col min="3585" max="3585" width="21.625" style="2" customWidth="1"/>
    <col min="3586" max="3587" width="9.125" style="2" customWidth="1"/>
    <col min="3588" max="3590" width="9.625" style="2" customWidth="1"/>
    <col min="3591" max="3840" width="9" style="2"/>
    <col min="3841" max="3841" width="21.625" style="2" customWidth="1"/>
    <col min="3842" max="3843" width="9.125" style="2" customWidth="1"/>
    <col min="3844" max="3846" width="9.625" style="2" customWidth="1"/>
    <col min="3847" max="4096" width="9" style="2"/>
    <col min="4097" max="4097" width="21.625" style="2" customWidth="1"/>
    <col min="4098" max="4099" width="9.125" style="2" customWidth="1"/>
    <col min="4100" max="4102" width="9.625" style="2" customWidth="1"/>
    <col min="4103" max="4352" width="9" style="2"/>
    <col min="4353" max="4353" width="21.625" style="2" customWidth="1"/>
    <col min="4354" max="4355" width="9.125" style="2" customWidth="1"/>
    <col min="4356" max="4358" width="9.625" style="2" customWidth="1"/>
    <col min="4359" max="4608" width="9" style="2"/>
    <col min="4609" max="4609" width="21.625" style="2" customWidth="1"/>
    <col min="4610" max="4611" width="9.125" style="2" customWidth="1"/>
    <col min="4612" max="4614" width="9.625" style="2" customWidth="1"/>
    <col min="4615" max="4864" width="9" style="2"/>
    <col min="4865" max="4865" width="21.625" style="2" customWidth="1"/>
    <col min="4866" max="4867" width="9.125" style="2" customWidth="1"/>
    <col min="4868" max="4870" width="9.625" style="2" customWidth="1"/>
    <col min="4871" max="5120" width="9" style="2"/>
    <col min="5121" max="5121" width="21.625" style="2" customWidth="1"/>
    <col min="5122" max="5123" width="9.125" style="2" customWidth="1"/>
    <col min="5124" max="5126" width="9.625" style="2" customWidth="1"/>
    <col min="5127" max="5376" width="9" style="2"/>
    <col min="5377" max="5377" width="21.625" style="2" customWidth="1"/>
    <col min="5378" max="5379" width="9.125" style="2" customWidth="1"/>
    <col min="5380" max="5382" width="9.625" style="2" customWidth="1"/>
    <col min="5383" max="5632" width="9" style="2"/>
    <col min="5633" max="5633" width="21.625" style="2" customWidth="1"/>
    <col min="5634" max="5635" width="9.125" style="2" customWidth="1"/>
    <col min="5636" max="5638" width="9.625" style="2" customWidth="1"/>
    <col min="5639" max="5888" width="9" style="2"/>
    <col min="5889" max="5889" width="21.625" style="2" customWidth="1"/>
    <col min="5890" max="5891" width="9.125" style="2" customWidth="1"/>
    <col min="5892" max="5894" width="9.625" style="2" customWidth="1"/>
    <col min="5895" max="6144" width="9" style="2"/>
    <col min="6145" max="6145" width="21.625" style="2" customWidth="1"/>
    <col min="6146" max="6147" width="9.125" style="2" customWidth="1"/>
    <col min="6148" max="6150" width="9.625" style="2" customWidth="1"/>
    <col min="6151" max="6400" width="9" style="2"/>
    <col min="6401" max="6401" width="21.625" style="2" customWidth="1"/>
    <col min="6402" max="6403" width="9.125" style="2" customWidth="1"/>
    <col min="6404" max="6406" width="9.625" style="2" customWidth="1"/>
    <col min="6407" max="6656" width="9" style="2"/>
    <col min="6657" max="6657" width="21.625" style="2" customWidth="1"/>
    <col min="6658" max="6659" width="9.125" style="2" customWidth="1"/>
    <col min="6660" max="6662" width="9.625" style="2" customWidth="1"/>
    <col min="6663" max="6912" width="9" style="2"/>
    <col min="6913" max="6913" width="21.625" style="2" customWidth="1"/>
    <col min="6914" max="6915" width="9.125" style="2" customWidth="1"/>
    <col min="6916" max="6918" width="9.625" style="2" customWidth="1"/>
    <col min="6919" max="7168" width="9" style="2"/>
    <col min="7169" max="7169" width="21.625" style="2" customWidth="1"/>
    <col min="7170" max="7171" width="9.125" style="2" customWidth="1"/>
    <col min="7172" max="7174" width="9.625" style="2" customWidth="1"/>
    <col min="7175" max="7424" width="9" style="2"/>
    <col min="7425" max="7425" width="21.625" style="2" customWidth="1"/>
    <col min="7426" max="7427" width="9.125" style="2" customWidth="1"/>
    <col min="7428" max="7430" width="9.625" style="2" customWidth="1"/>
    <col min="7431" max="7680" width="9" style="2"/>
    <col min="7681" max="7681" width="21.625" style="2" customWidth="1"/>
    <col min="7682" max="7683" width="9.125" style="2" customWidth="1"/>
    <col min="7684" max="7686" width="9.625" style="2" customWidth="1"/>
    <col min="7687" max="7936" width="9" style="2"/>
    <col min="7937" max="7937" width="21.625" style="2" customWidth="1"/>
    <col min="7938" max="7939" width="9.125" style="2" customWidth="1"/>
    <col min="7940" max="7942" width="9.625" style="2" customWidth="1"/>
    <col min="7943" max="8192" width="9" style="2"/>
    <col min="8193" max="8193" width="21.625" style="2" customWidth="1"/>
    <col min="8194" max="8195" width="9.125" style="2" customWidth="1"/>
    <col min="8196" max="8198" width="9.625" style="2" customWidth="1"/>
    <col min="8199" max="8448" width="9" style="2"/>
    <col min="8449" max="8449" width="21.625" style="2" customWidth="1"/>
    <col min="8450" max="8451" width="9.125" style="2" customWidth="1"/>
    <col min="8452" max="8454" width="9.625" style="2" customWidth="1"/>
    <col min="8455" max="8704" width="9" style="2"/>
    <col min="8705" max="8705" width="21.625" style="2" customWidth="1"/>
    <col min="8706" max="8707" width="9.125" style="2" customWidth="1"/>
    <col min="8708" max="8710" width="9.625" style="2" customWidth="1"/>
    <col min="8711" max="8960" width="9" style="2"/>
    <col min="8961" max="8961" width="21.625" style="2" customWidth="1"/>
    <col min="8962" max="8963" width="9.125" style="2" customWidth="1"/>
    <col min="8964" max="8966" width="9.625" style="2" customWidth="1"/>
    <col min="8967" max="9216" width="9" style="2"/>
    <col min="9217" max="9217" width="21.625" style="2" customWidth="1"/>
    <col min="9218" max="9219" width="9.125" style="2" customWidth="1"/>
    <col min="9220" max="9222" width="9.625" style="2" customWidth="1"/>
    <col min="9223" max="9472" width="9" style="2"/>
    <col min="9473" max="9473" width="21.625" style="2" customWidth="1"/>
    <col min="9474" max="9475" width="9.125" style="2" customWidth="1"/>
    <col min="9476" max="9478" width="9.625" style="2" customWidth="1"/>
    <col min="9479" max="9728" width="9" style="2"/>
    <col min="9729" max="9729" width="21.625" style="2" customWidth="1"/>
    <col min="9730" max="9731" width="9.125" style="2" customWidth="1"/>
    <col min="9732" max="9734" width="9.625" style="2" customWidth="1"/>
    <col min="9735" max="9984" width="9" style="2"/>
    <col min="9985" max="9985" width="21.625" style="2" customWidth="1"/>
    <col min="9986" max="9987" width="9.125" style="2" customWidth="1"/>
    <col min="9988" max="9990" width="9.625" style="2" customWidth="1"/>
    <col min="9991" max="10240" width="9" style="2"/>
    <col min="10241" max="10241" width="21.625" style="2" customWidth="1"/>
    <col min="10242" max="10243" width="9.125" style="2" customWidth="1"/>
    <col min="10244" max="10246" width="9.625" style="2" customWidth="1"/>
    <col min="10247" max="10496" width="9" style="2"/>
    <col min="10497" max="10497" width="21.625" style="2" customWidth="1"/>
    <col min="10498" max="10499" width="9.125" style="2" customWidth="1"/>
    <col min="10500" max="10502" width="9.625" style="2" customWidth="1"/>
    <col min="10503" max="10752" width="9" style="2"/>
    <col min="10753" max="10753" width="21.625" style="2" customWidth="1"/>
    <col min="10754" max="10755" width="9.125" style="2" customWidth="1"/>
    <col min="10756" max="10758" width="9.625" style="2" customWidth="1"/>
    <col min="10759" max="11008" width="9" style="2"/>
    <col min="11009" max="11009" width="21.625" style="2" customWidth="1"/>
    <col min="11010" max="11011" width="9.125" style="2" customWidth="1"/>
    <col min="11012" max="11014" width="9.625" style="2" customWidth="1"/>
    <col min="11015" max="11264" width="9" style="2"/>
    <col min="11265" max="11265" width="21.625" style="2" customWidth="1"/>
    <col min="11266" max="11267" width="9.125" style="2" customWidth="1"/>
    <col min="11268" max="11270" width="9.625" style="2" customWidth="1"/>
    <col min="11271" max="11520" width="9" style="2"/>
    <col min="11521" max="11521" width="21.625" style="2" customWidth="1"/>
    <col min="11522" max="11523" width="9.125" style="2" customWidth="1"/>
    <col min="11524" max="11526" width="9.625" style="2" customWidth="1"/>
    <col min="11527" max="11776" width="9" style="2"/>
    <col min="11777" max="11777" width="21.625" style="2" customWidth="1"/>
    <col min="11778" max="11779" width="9.125" style="2" customWidth="1"/>
    <col min="11780" max="11782" width="9.625" style="2" customWidth="1"/>
    <col min="11783" max="12032" width="9" style="2"/>
    <col min="12033" max="12033" width="21.625" style="2" customWidth="1"/>
    <col min="12034" max="12035" width="9.125" style="2" customWidth="1"/>
    <col min="12036" max="12038" width="9.625" style="2" customWidth="1"/>
    <col min="12039" max="12288" width="9" style="2"/>
    <col min="12289" max="12289" width="21.625" style="2" customWidth="1"/>
    <col min="12290" max="12291" width="9.125" style="2" customWidth="1"/>
    <col min="12292" max="12294" width="9.625" style="2" customWidth="1"/>
    <col min="12295" max="12544" width="9" style="2"/>
    <col min="12545" max="12545" width="21.625" style="2" customWidth="1"/>
    <col min="12546" max="12547" width="9.125" style="2" customWidth="1"/>
    <col min="12548" max="12550" width="9.625" style="2" customWidth="1"/>
    <col min="12551" max="12800" width="9" style="2"/>
    <col min="12801" max="12801" width="21.625" style="2" customWidth="1"/>
    <col min="12802" max="12803" width="9.125" style="2" customWidth="1"/>
    <col min="12804" max="12806" width="9.625" style="2" customWidth="1"/>
    <col min="12807" max="13056" width="9" style="2"/>
    <col min="13057" max="13057" width="21.625" style="2" customWidth="1"/>
    <col min="13058" max="13059" width="9.125" style="2" customWidth="1"/>
    <col min="13060" max="13062" width="9.625" style="2" customWidth="1"/>
    <col min="13063" max="13312" width="9" style="2"/>
    <col min="13313" max="13313" width="21.625" style="2" customWidth="1"/>
    <col min="13314" max="13315" width="9.125" style="2" customWidth="1"/>
    <col min="13316" max="13318" width="9.625" style="2" customWidth="1"/>
    <col min="13319" max="13568" width="9" style="2"/>
    <col min="13569" max="13569" width="21.625" style="2" customWidth="1"/>
    <col min="13570" max="13571" width="9.125" style="2" customWidth="1"/>
    <col min="13572" max="13574" width="9.625" style="2" customWidth="1"/>
    <col min="13575" max="13824" width="9" style="2"/>
    <col min="13825" max="13825" width="21.625" style="2" customWidth="1"/>
    <col min="13826" max="13827" width="9.125" style="2" customWidth="1"/>
    <col min="13828" max="13830" width="9.625" style="2" customWidth="1"/>
    <col min="13831" max="14080" width="9" style="2"/>
    <col min="14081" max="14081" width="21.625" style="2" customWidth="1"/>
    <col min="14082" max="14083" width="9.125" style="2" customWidth="1"/>
    <col min="14084" max="14086" width="9.625" style="2" customWidth="1"/>
    <col min="14087" max="14336" width="9" style="2"/>
    <col min="14337" max="14337" width="21.625" style="2" customWidth="1"/>
    <col min="14338" max="14339" width="9.125" style="2" customWidth="1"/>
    <col min="14340" max="14342" width="9.625" style="2" customWidth="1"/>
    <col min="14343" max="14592" width="9" style="2"/>
    <col min="14593" max="14593" width="21.625" style="2" customWidth="1"/>
    <col min="14594" max="14595" width="9.125" style="2" customWidth="1"/>
    <col min="14596" max="14598" width="9.625" style="2" customWidth="1"/>
    <col min="14599" max="14848" width="9" style="2"/>
    <col min="14849" max="14849" width="21.625" style="2" customWidth="1"/>
    <col min="14850" max="14851" width="9.125" style="2" customWidth="1"/>
    <col min="14852" max="14854" width="9.625" style="2" customWidth="1"/>
    <col min="14855" max="15104" width="9" style="2"/>
    <col min="15105" max="15105" width="21.625" style="2" customWidth="1"/>
    <col min="15106" max="15107" width="9.125" style="2" customWidth="1"/>
    <col min="15108" max="15110" width="9.625" style="2" customWidth="1"/>
    <col min="15111" max="15360" width="9" style="2"/>
    <col min="15361" max="15361" width="21.625" style="2" customWidth="1"/>
    <col min="15362" max="15363" width="9.125" style="2" customWidth="1"/>
    <col min="15364" max="15366" width="9.625" style="2" customWidth="1"/>
    <col min="15367" max="15616" width="9" style="2"/>
    <col min="15617" max="15617" width="21.625" style="2" customWidth="1"/>
    <col min="15618" max="15619" width="9.125" style="2" customWidth="1"/>
    <col min="15620" max="15622" width="9.625" style="2" customWidth="1"/>
    <col min="15623" max="15872" width="9" style="2"/>
    <col min="15873" max="15873" width="21.625" style="2" customWidth="1"/>
    <col min="15874" max="15875" width="9.125" style="2" customWidth="1"/>
    <col min="15876" max="15878" width="9.625" style="2" customWidth="1"/>
    <col min="15879" max="16128" width="9" style="2"/>
    <col min="16129" max="16129" width="21.625" style="2" customWidth="1"/>
    <col min="16130" max="16131" width="9.125" style="2" customWidth="1"/>
    <col min="16132" max="16134" width="9.625" style="2" customWidth="1"/>
    <col min="16135" max="16382" width="9" style="2"/>
  </cols>
  <sheetData>
    <row r="1" ht="35.1" customHeight="1" spans="1:8">
      <c r="A1" s="3" t="s">
        <v>0</v>
      </c>
      <c r="B1" s="3"/>
      <c r="C1" s="3"/>
      <c r="D1" s="3"/>
      <c r="E1" s="3"/>
      <c r="F1" s="3"/>
      <c r="G1" s="3"/>
      <c r="H1" s="3"/>
    </row>
    <row r="2" ht="20.1" customHeight="1" spans="1:8">
      <c r="A2" s="4" t="s">
        <v>1</v>
      </c>
      <c r="B2" s="4" t="s">
        <v>2</v>
      </c>
      <c r="C2" s="5" t="s">
        <v>3</v>
      </c>
      <c r="D2" s="6" t="s">
        <v>4</v>
      </c>
      <c r="E2" s="5"/>
      <c r="F2" s="5" t="s">
        <v>5</v>
      </c>
      <c r="G2" s="5"/>
      <c r="H2" s="5"/>
    </row>
    <row r="3" ht="20.1" customHeight="1" spans="1:8">
      <c r="A3" s="4"/>
      <c r="B3" s="4"/>
      <c r="C3" s="5"/>
      <c r="D3" s="6" t="s">
        <v>6</v>
      </c>
      <c r="E3" s="5" t="s">
        <v>7</v>
      </c>
      <c r="F3" s="5" t="s">
        <v>6</v>
      </c>
      <c r="G3" s="5" t="s">
        <v>7</v>
      </c>
      <c r="H3" s="6" t="s">
        <v>8</v>
      </c>
    </row>
    <row r="4" ht="20.1" customHeight="1" spans="1:8">
      <c r="A4" s="7" t="s">
        <v>9</v>
      </c>
      <c r="B4" s="8">
        <v>2500</v>
      </c>
      <c r="C4" s="9">
        <f>IF(B4&lt;=0,0,IF(AND(B4&gt;0,B4&lt;=3800),3800,IF(AND(B4&gt;3800,B4&lt;=22941),B4,IF(B4&gt;22941,22941))))</f>
        <v>3800</v>
      </c>
      <c r="D4" s="10">
        <v>0.14</v>
      </c>
      <c r="E4" s="11">
        <v>0.08</v>
      </c>
      <c r="F4" s="12">
        <f t="shared" ref="F4:F9" si="0">ROUND(C4*D4,2)</f>
        <v>532</v>
      </c>
      <c r="G4" s="12">
        <f t="shared" ref="G4:G7" si="1">ROUND(C4*E4,2)</f>
        <v>304</v>
      </c>
      <c r="H4" s="13">
        <f t="shared" ref="H4:H9" si="2">SUM(F4:G4)</f>
        <v>836</v>
      </c>
    </row>
    <row r="5" ht="20.1" customHeight="1" spans="1:8">
      <c r="A5" s="7" t="s">
        <v>10</v>
      </c>
      <c r="B5" s="14"/>
      <c r="C5" s="9">
        <f>IF(B4&lt;=0,0,IF(AND(B4&gt;0,B4&lt;=4258),4258,IF(AND(B4&gt;4258,B4&lt;=21291),B4,IF(B4&gt;21291,21291))))</f>
        <v>4258</v>
      </c>
      <c r="D5" s="10">
        <v>0.063</v>
      </c>
      <c r="E5" s="10">
        <v>0.02</v>
      </c>
      <c r="F5" s="12">
        <f t="shared" si="0"/>
        <v>268.25</v>
      </c>
      <c r="G5" s="12">
        <f t="shared" si="1"/>
        <v>85.16</v>
      </c>
      <c r="H5" s="13">
        <f t="shared" si="2"/>
        <v>353.41</v>
      </c>
    </row>
    <row r="6" ht="20.1" customHeight="1" spans="1:11">
      <c r="A6" s="7" t="s">
        <v>11</v>
      </c>
      <c r="B6" s="14"/>
      <c r="C6" s="9">
        <f>IF(B4&lt;=0,0,10)</f>
        <v>10</v>
      </c>
      <c r="D6" s="10">
        <v>0.8</v>
      </c>
      <c r="E6" s="10">
        <v>0.5</v>
      </c>
      <c r="F6" s="12">
        <f t="shared" si="0"/>
        <v>8</v>
      </c>
      <c r="G6" s="12">
        <f t="shared" si="1"/>
        <v>5</v>
      </c>
      <c r="H6" s="13">
        <f t="shared" si="2"/>
        <v>13</v>
      </c>
      <c r="K6" s="26"/>
    </row>
    <row r="7" ht="20.1" customHeight="1" spans="1:11">
      <c r="A7" s="7" t="s">
        <v>12</v>
      </c>
      <c r="B7" s="14"/>
      <c r="C7" s="9">
        <f>IF(B4&lt;=0,0,IF(AND(B4&gt;0,B4&lt;=1410),1410,IF(AND(B4&gt;1410,B4&lt;=21291),B4,IF(B4&gt;21291,21291))))</f>
        <v>2500</v>
      </c>
      <c r="D7" s="15">
        <v>0.0048</v>
      </c>
      <c r="E7" s="10">
        <v>0.002</v>
      </c>
      <c r="F7" s="12">
        <f t="shared" si="0"/>
        <v>12</v>
      </c>
      <c r="G7" s="12">
        <f t="shared" si="1"/>
        <v>5</v>
      </c>
      <c r="H7" s="13">
        <f t="shared" si="2"/>
        <v>17</v>
      </c>
      <c r="K7" s="26"/>
    </row>
    <row r="8" ht="20.1" customHeight="1" spans="1:11">
      <c r="A8" s="7" t="s">
        <v>13</v>
      </c>
      <c r="B8" s="14"/>
      <c r="C8" s="9">
        <f>B4</f>
        <v>2500</v>
      </c>
      <c r="D8" s="15">
        <v>0.002</v>
      </c>
      <c r="E8" s="16" t="s">
        <v>14</v>
      </c>
      <c r="F8" s="12">
        <f t="shared" si="0"/>
        <v>5</v>
      </c>
      <c r="G8" s="13" t="s">
        <v>14</v>
      </c>
      <c r="H8" s="13">
        <f t="shared" si="2"/>
        <v>5</v>
      </c>
      <c r="K8" s="26"/>
    </row>
    <row r="9" ht="20.1" customHeight="1" spans="1:11">
      <c r="A9" s="7" t="s">
        <v>15</v>
      </c>
      <c r="B9" s="14"/>
      <c r="C9" s="9">
        <f>IF(B4&lt;=0,0,IF(AND(B4&gt;0,B4&lt;=4258),4258,IF(AND(B4&gt;4258,B4&lt;=21291),B4,IF(B4&gt;21291,21291))))</f>
        <v>4258</v>
      </c>
      <c r="D9" s="10">
        <v>0.005</v>
      </c>
      <c r="E9" s="16" t="s">
        <v>14</v>
      </c>
      <c r="F9" s="12">
        <f t="shared" si="0"/>
        <v>21.29</v>
      </c>
      <c r="G9" s="13" t="s">
        <v>14</v>
      </c>
      <c r="H9" s="13">
        <f t="shared" si="2"/>
        <v>21.29</v>
      </c>
      <c r="K9" s="26"/>
    </row>
    <row r="10" ht="20.1" customHeight="1" spans="1:11">
      <c r="A10" s="5" t="s">
        <v>16</v>
      </c>
      <c r="B10" s="17"/>
      <c r="C10" s="17"/>
      <c r="D10" s="17"/>
      <c r="E10" s="17"/>
      <c r="F10" s="18">
        <f t="shared" ref="F10:H10" si="3">SUM(F4:F9)</f>
        <v>846.54</v>
      </c>
      <c r="G10" s="18">
        <f t="shared" si="3"/>
        <v>399.16</v>
      </c>
      <c r="H10" s="18">
        <f t="shared" si="3"/>
        <v>1245.7</v>
      </c>
      <c r="K10" s="27"/>
    </row>
    <row r="11" ht="83.1" customHeight="1" spans="1:12">
      <c r="A11" s="19" t="s">
        <v>17</v>
      </c>
      <c r="B11" s="20"/>
      <c r="C11" s="20"/>
      <c r="D11" s="20"/>
      <c r="E11" s="20"/>
      <c r="F11" s="20"/>
      <c r="G11" s="20"/>
      <c r="H11" s="20"/>
      <c r="L11" s="26"/>
    </row>
    <row r="12" ht="20.1" customHeight="1" spans="1:12">
      <c r="A12" s="21"/>
      <c r="B12" s="21"/>
      <c r="C12" s="21"/>
      <c r="D12" s="22"/>
      <c r="E12" s="22"/>
      <c r="F12" s="23"/>
      <c r="G12" s="23"/>
      <c r="H12" s="23"/>
      <c r="L12" s="26"/>
    </row>
    <row r="13" ht="35.1" customHeight="1" spans="1:8">
      <c r="A13" s="3" t="s">
        <v>0</v>
      </c>
      <c r="B13" s="3"/>
      <c r="C13" s="3"/>
      <c r="D13" s="3"/>
      <c r="E13" s="3"/>
      <c r="F13" s="3"/>
      <c r="G13" s="3"/>
      <c r="H13" s="3"/>
    </row>
    <row r="14" ht="20.1" customHeight="1" spans="1:8">
      <c r="A14" s="4" t="s">
        <v>1</v>
      </c>
      <c r="B14" s="4" t="s">
        <v>2</v>
      </c>
      <c r="C14" s="5" t="s">
        <v>3</v>
      </c>
      <c r="D14" s="6" t="s">
        <v>4</v>
      </c>
      <c r="E14" s="5"/>
      <c r="F14" s="5" t="s">
        <v>5</v>
      </c>
      <c r="G14" s="5"/>
      <c r="H14" s="5"/>
    </row>
    <row r="15" ht="20.1" customHeight="1" spans="1:8">
      <c r="A15" s="4"/>
      <c r="B15" s="4"/>
      <c r="C15" s="5"/>
      <c r="D15" s="6" t="s">
        <v>6</v>
      </c>
      <c r="E15" s="5" t="s">
        <v>7</v>
      </c>
      <c r="F15" s="5" t="s">
        <v>6</v>
      </c>
      <c r="G15" s="5" t="s">
        <v>7</v>
      </c>
      <c r="H15" s="6" t="s">
        <v>8</v>
      </c>
    </row>
    <row r="16" ht="20.1" customHeight="1" spans="1:8">
      <c r="A16" s="7" t="s">
        <v>9</v>
      </c>
      <c r="B16" s="8">
        <v>6000</v>
      </c>
      <c r="C16" s="9">
        <f>IF(B16&lt;=0,0,IF(AND(B16&gt;0,B16&lt;=3800),3800,IF(AND(B16&gt;3800,B16&lt;=22941),B16,IF(B16&gt;22941,22941))))</f>
        <v>6000</v>
      </c>
      <c r="D16" s="10">
        <v>0.14</v>
      </c>
      <c r="E16" s="11">
        <v>0.08</v>
      </c>
      <c r="F16" s="12">
        <f t="shared" ref="F16:F21" si="4">ROUND(C16*D16,2)</f>
        <v>840</v>
      </c>
      <c r="G16" s="12">
        <f t="shared" ref="G16:G19" si="5">ROUND(C16*E16,2)</f>
        <v>480</v>
      </c>
      <c r="H16" s="13">
        <f t="shared" ref="H16:H21" si="6">SUM(F16:G16)</f>
        <v>1320</v>
      </c>
    </row>
    <row r="17" ht="20.1" customHeight="1" spans="1:8">
      <c r="A17" s="7" t="s">
        <v>10</v>
      </c>
      <c r="B17" s="14"/>
      <c r="C17" s="9">
        <f>IF(B16&lt;=0,0,IF(AND(B16&gt;0,B16&lt;=4258),4258,IF(AND(B16&gt;4258,B16&lt;=21291),B16,IF(B16&gt;21291,21291))))</f>
        <v>6000</v>
      </c>
      <c r="D17" s="10">
        <v>0.063</v>
      </c>
      <c r="E17" s="10">
        <v>0.02</v>
      </c>
      <c r="F17" s="12">
        <f t="shared" si="4"/>
        <v>378</v>
      </c>
      <c r="G17" s="12">
        <f t="shared" si="5"/>
        <v>120</v>
      </c>
      <c r="H17" s="13">
        <f t="shared" si="6"/>
        <v>498</v>
      </c>
    </row>
    <row r="18" ht="20.1" customHeight="1" spans="1:11">
      <c r="A18" s="7" t="s">
        <v>11</v>
      </c>
      <c r="B18" s="14"/>
      <c r="C18" s="9">
        <f>IF(B16&lt;=0,0,10)</f>
        <v>10</v>
      </c>
      <c r="D18" s="10">
        <v>0.8</v>
      </c>
      <c r="E18" s="10">
        <v>0.5</v>
      </c>
      <c r="F18" s="12">
        <f t="shared" si="4"/>
        <v>8</v>
      </c>
      <c r="G18" s="12">
        <f t="shared" si="5"/>
        <v>5</v>
      </c>
      <c r="H18" s="13">
        <f t="shared" si="6"/>
        <v>13</v>
      </c>
      <c r="K18" s="26"/>
    </row>
    <row r="19" ht="20.1" customHeight="1" spans="1:11">
      <c r="A19" s="7" t="s">
        <v>12</v>
      </c>
      <c r="B19" s="14"/>
      <c r="C19" s="9">
        <f>IF(B16&lt;=0,0,IF(AND(B16&gt;0,B16&lt;=1410),1410,IF(AND(B16&gt;1410,B16&lt;=21291),B16,IF(B16&gt;21291,21291))))</f>
        <v>6000</v>
      </c>
      <c r="D19" s="15">
        <v>0.0048</v>
      </c>
      <c r="E19" s="10">
        <v>0.002</v>
      </c>
      <c r="F19" s="12">
        <f t="shared" si="4"/>
        <v>28.8</v>
      </c>
      <c r="G19" s="12">
        <f t="shared" si="5"/>
        <v>12</v>
      </c>
      <c r="H19" s="13">
        <f t="shared" si="6"/>
        <v>40.8</v>
      </c>
      <c r="K19" s="26"/>
    </row>
    <row r="20" ht="20.1" customHeight="1" spans="1:11">
      <c r="A20" s="7" t="s">
        <v>13</v>
      </c>
      <c r="B20" s="14"/>
      <c r="C20" s="9">
        <f>B16</f>
        <v>6000</v>
      </c>
      <c r="D20" s="15">
        <v>0.0045</v>
      </c>
      <c r="E20" s="16" t="s">
        <v>14</v>
      </c>
      <c r="F20" s="12">
        <f t="shared" si="4"/>
        <v>27</v>
      </c>
      <c r="G20" s="13" t="s">
        <v>14</v>
      </c>
      <c r="H20" s="13">
        <f t="shared" si="6"/>
        <v>27</v>
      </c>
      <c r="K20" s="26"/>
    </row>
    <row r="21" ht="20.1" customHeight="1" spans="1:11">
      <c r="A21" s="7" t="s">
        <v>15</v>
      </c>
      <c r="B21" s="14"/>
      <c r="C21" s="9">
        <f>IF(B16&lt;=0,0,IF(AND(B16&gt;0,B16&lt;=4258),4258,IF(AND(B16&gt;4258,B16&lt;=21291),B16,IF(B16&gt;21291,21291))))</f>
        <v>6000</v>
      </c>
      <c r="D21" s="10">
        <v>0.005</v>
      </c>
      <c r="E21" s="16" t="s">
        <v>14</v>
      </c>
      <c r="F21" s="12">
        <f t="shared" si="4"/>
        <v>30</v>
      </c>
      <c r="G21" s="13" t="s">
        <v>14</v>
      </c>
      <c r="H21" s="13">
        <f t="shared" si="6"/>
        <v>30</v>
      </c>
      <c r="K21" s="26"/>
    </row>
    <row r="22" ht="20.1" customHeight="1" spans="1:11">
      <c r="A22" s="5" t="s">
        <v>16</v>
      </c>
      <c r="B22" s="17"/>
      <c r="C22" s="17"/>
      <c r="D22" s="17"/>
      <c r="E22" s="17"/>
      <c r="F22" s="18">
        <f t="shared" ref="F22:H22" si="7">SUM(F16:F21)</f>
        <v>1311.8</v>
      </c>
      <c r="G22" s="18">
        <f t="shared" si="7"/>
        <v>617</v>
      </c>
      <c r="H22" s="18">
        <f t="shared" si="7"/>
        <v>1928.8</v>
      </c>
      <c r="K22" s="27"/>
    </row>
    <row r="23" ht="78.95" customHeight="1" spans="1:12">
      <c r="A23" s="19" t="s">
        <v>18</v>
      </c>
      <c r="B23" s="20"/>
      <c r="C23" s="20"/>
      <c r="D23" s="20"/>
      <c r="E23" s="20"/>
      <c r="F23" s="20"/>
      <c r="G23" s="20"/>
      <c r="H23" s="20"/>
      <c r="L23" s="26"/>
    </row>
    <row r="24" ht="20.1" customHeight="1" spans="1:12">
      <c r="A24" s="20"/>
      <c r="B24" s="20"/>
      <c r="C24" s="20"/>
      <c r="D24" s="20"/>
      <c r="E24" s="20"/>
      <c r="F24" s="20"/>
      <c r="G24" s="20"/>
      <c r="H24" s="20"/>
      <c r="L24" s="26"/>
    </row>
    <row r="25" ht="35.1" customHeight="1" spans="1:8">
      <c r="A25" s="3" t="s">
        <v>19</v>
      </c>
      <c r="B25" s="3"/>
      <c r="C25" s="3"/>
      <c r="D25" s="3"/>
      <c r="E25" s="3"/>
      <c r="F25" s="3"/>
      <c r="G25" s="3"/>
      <c r="H25" s="3"/>
    </row>
    <row r="26" ht="20.1" customHeight="1" spans="1:8">
      <c r="A26" s="4" t="s">
        <v>1</v>
      </c>
      <c r="B26" s="4" t="s">
        <v>2</v>
      </c>
      <c r="C26" s="5" t="s">
        <v>3</v>
      </c>
      <c r="D26" s="6" t="s">
        <v>4</v>
      </c>
      <c r="E26" s="5"/>
      <c r="F26" s="5" t="s">
        <v>5</v>
      </c>
      <c r="G26" s="5"/>
      <c r="H26" s="5"/>
    </row>
    <row r="27" ht="20.1" customHeight="1" spans="1:8">
      <c r="A27" s="4"/>
      <c r="B27" s="4"/>
      <c r="C27" s="5"/>
      <c r="D27" s="6" t="s">
        <v>6</v>
      </c>
      <c r="E27" s="5" t="s">
        <v>7</v>
      </c>
      <c r="F27" s="5" t="s">
        <v>6</v>
      </c>
      <c r="G27" s="5" t="s">
        <v>7</v>
      </c>
      <c r="H27" s="6" t="s">
        <v>8</v>
      </c>
    </row>
    <row r="28" ht="20.1" customHeight="1" spans="1:8">
      <c r="A28" s="7" t="s">
        <v>9</v>
      </c>
      <c r="B28" s="8">
        <v>3000</v>
      </c>
      <c r="C28" s="9">
        <f>IF(B28&lt;=0,0,IF(AND(B28&gt;0,B28&lt;=3800),3800,IF(AND(B28&gt;3800,B28&lt;=22941),B28,IF(B28&gt;22941,22941))))</f>
        <v>3800</v>
      </c>
      <c r="D28" s="10">
        <v>0.14</v>
      </c>
      <c r="E28" s="11">
        <v>0.08</v>
      </c>
      <c r="F28" s="12">
        <f t="shared" ref="F28:F33" si="8">ROUND(C28*D28,2)</f>
        <v>532</v>
      </c>
      <c r="G28" s="12">
        <f t="shared" ref="G28:G31" si="9">ROUND(C28*E28,2)</f>
        <v>304</v>
      </c>
      <c r="H28" s="13">
        <f t="shared" ref="H28:H33" si="10">SUM(F28:G28)</f>
        <v>836</v>
      </c>
    </row>
    <row r="29" ht="20.1" customHeight="1" spans="1:8">
      <c r="A29" s="7" t="s">
        <v>10</v>
      </c>
      <c r="B29" s="14"/>
      <c r="C29" s="9">
        <f>IF(B28&lt;=0,0,IF(AND(B28&gt;0,B28&lt;=4258),4258,IF(AND(B28&gt;4258,B28&lt;=21291),B28,IF(B28&gt;21291,21291))))</f>
        <v>4258</v>
      </c>
      <c r="D29" s="10">
        <v>0.063</v>
      </c>
      <c r="E29" s="10">
        <v>0.02</v>
      </c>
      <c r="F29" s="12">
        <f t="shared" si="8"/>
        <v>268.25</v>
      </c>
      <c r="G29" s="12">
        <f t="shared" si="9"/>
        <v>85.16</v>
      </c>
      <c r="H29" s="13">
        <f t="shared" si="10"/>
        <v>353.41</v>
      </c>
    </row>
    <row r="30" ht="20.1" customHeight="1" spans="1:11">
      <c r="A30" s="7" t="s">
        <v>11</v>
      </c>
      <c r="B30" s="14"/>
      <c r="C30" s="9">
        <f>IF(B28&lt;=0,0,10)</f>
        <v>10</v>
      </c>
      <c r="D30" s="10">
        <v>0.8</v>
      </c>
      <c r="E30" s="10">
        <v>0.5</v>
      </c>
      <c r="F30" s="12">
        <f t="shared" si="8"/>
        <v>8</v>
      </c>
      <c r="G30" s="12">
        <f t="shared" si="9"/>
        <v>5</v>
      </c>
      <c r="H30" s="13">
        <f t="shared" si="10"/>
        <v>13</v>
      </c>
      <c r="K30" s="26"/>
    </row>
    <row r="31" ht="20.1" customHeight="1" spans="1:11">
      <c r="A31" s="7" t="s">
        <v>12</v>
      </c>
      <c r="B31" s="14"/>
      <c r="C31" s="9">
        <f>IF(B28&lt;=0,0,IF(AND(B28&gt;0,B28&lt;=1410),1410,IF(AND(B28&gt;1410,B28&lt;=21291),B28,IF(B28&gt;21291,21291))))</f>
        <v>3000</v>
      </c>
      <c r="D31" s="15">
        <v>0.0048</v>
      </c>
      <c r="E31" s="10">
        <v>0.002</v>
      </c>
      <c r="F31" s="12">
        <f t="shared" si="8"/>
        <v>14.4</v>
      </c>
      <c r="G31" s="12">
        <f t="shared" si="9"/>
        <v>6</v>
      </c>
      <c r="H31" s="13">
        <f t="shared" si="10"/>
        <v>20.4</v>
      </c>
      <c r="K31" s="26"/>
    </row>
    <row r="32" ht="20.1" customHeight="1" spans="1:11">
      <c r="A32" s="7" t="s">
        <v>13</v>
      </c>
      <c r="B32" s="14"/>
      <c r="C32" s="9">
        <f>B28</f>
        <v>3000</v>
      </c>
      <c r="D32" s="15">
        <v>0.002</v>
      </c>
      <c r="E32" s="16" t="s">
        <v>14</v>
      </c>
      <c r="F32" s="12">
        <f t="shared" si="8"/>
        <v>6</v>
      </c>
      <c r="G32" s="13" t="s">
        <v>14</v>
      </c>
      <c r="H32" s="13">
        <f t="shared" si="10"/>
        <v>6</v>
      </c>
      <c r="K32" s="26"/>
    </row>
    <row r="33" ht="20.1" customHeight="1" spans="1:11">
      <c r="A33" s="7" t="s">
        <v>15</v>
      </c>
      <c r="B33" s="14"/>
      <c r="C33" s="9">
        <f>IF(B28&lt;=0,0,IF(AND(B28&gt;0,B28&lt;=4258),4258,IF(AND(B28&gt;4258,B28&lt;=21291),B28,IF(B28&gt;21291,21291))))</f>
        <v>4258</v>
      </c>
      <c r="D33" s="10">
        <v>0.005</v>
      </c>
      <c r="E33" s="16" t="s">
        <v>14</v>
      </c>
      <c r="F33" s="12">
        <f t="shared" si="8"/>
        <v>21.29</v>
      </c>
      <c r="G33" s="13" t="s">
        <v>14</v>
      </c>
      <c r="H33" s="13">
        <f t="shared" si="10"/>
        <v>21.29</v>
      </c>
      <c r="K33" s="26"/>
    </row>
    <row r="34" ht="20.1" customHeight="1" spans="1:11">
      <c r="A34" s="5" t="s">
        <v>16</v>
      </c>
      <c r="B34" s="17"/>
      <c r="C34" s="17"/>
      <c r="D34" s="17"/>
      <c r="E34" s="17"/>
      <c r="F34" s="18">
        <f t="shared" ref="F34:H34" si="11">SUM(F28:F33)</f>
        <v>849.94</v>
      </c>
      <c r="G34" s="18">
        <f t="shared" si="11"/>
        <v>400.16</v>
      </c>
      <c r="H34" s="18">
        <f t="shared" si="11"/>
        <v>1250.1</v>
      </c>
      <c r="K34" s="27"/>
    </row>
    <row r="35" ht="87" customHeight="1" spans="1:12">
      <c r="A35" s="19" t="s">
        <v>20</v>
      </c>
      <c r="B35" s="20"/>
      <c r="C35" s="20"/>
      <c r="D35" s="20"/>
      <c r="E35" s="20"/>
      <c r="F35" s="20"/>
      <c r="G35" s="20"/>
      <c r="H35" s="20"/>
      <c r="L35" s="26"/>
    </row>
    <row r="36" ht="20.1" customHeight="1" spans="1:12">
      <c r="A36" s="20"/>
      <c r="B36" s="20"/>
      <c r="C36" s="20"/>
      <c r="D36" s="20"/>
      <c r="E36" s="20"/>
      <c r="F36" s="20"/>
      <c r="G36" s="20"/>
      <c r="H36" s="20"/>
      <c r="L36" s="28"/>
    </row>
    <row r="37" ht="35.1" customHeight="1" spans="1:8">
      <c r="A37" s="3" t="s">
        <v>21</v>
      </c>
      <c r="B37" s="3"/>
      <c r="C37" s="3"/>
      <c r="D37" s="3"/>
      <c r="E37" s="3"/>
      <c r="F37" s="3"/>
      <c r="G37" s="3"/>
      <c r="H37" s="3"/>
    </row>
    <row r="38" ht="20.1" customHeight="1" spans="1:8">
      <c r="A38" s="4" t="s">
        <v>1</v>
      </c>
      <c r="B38" s="4" t="s">
        <v>22</v>
      </c>
      <c r="C38" s="5" t="s">
        <v>3</v>
      </c>
      <c r="D38" s="6" t="s">
        <v>4</v>
      </c>
      <c r="E38" s="5"/>
      <c r="F38" s="5" t="s">
        <v>5</v>
      </c>
      <c r="G38" s="5"/>
      <c r="H38" s="5"/>
    </row>
    <row r="39" ht="20.1" customHeight="1" spans="1:8">
      <c r="A39" s="4"/>
      <c r="B39" s="4"/>
      <c r="C39" s="5"/>
      <c r="D39" s="6" t="s">
        <v>6</v>
      </c>
      <c r="E39" s="5" t="s">
        <v>7</v>
      </c>
      <c r="F39" s="5" t="s">
        <v>6</v>
      </c>
      <c r="G39" s="5" t="s">
        <v>7</v>
      </c>
      <c r="H39" s="6" t="s">
        <v>8</v>
      </c>
    </row>
    <row r="40" ht="20.1" customHeight="1" spans="1:8">
      <c r="A40" s="24" t="s">
        <v>23</v>
      </c>
      <c r="B40" s="8">
        <v>3800</v>
      </c>
      <c r="C40" s="9">
        <f>IF(B40&lt;=0,0,IF(AND(B40&gt;0,B40&lt;=3800),3800,IF(AND(B40&gt;3800,B40&lt;=22941),B40,IF(B40&gt;22941,22941))))</f>
        <v>3800</v>
      </c>
      <c r="D40" s="10">
        <v>0.12</v>
      </c>
      <c r="E40" s="11">
        <v>0.08</v>
      </c>
      <c r="F40" s="12">
        <f t="shared" ref="F40:F42" si="12">ROUND(C40*D40,2)</f>
        <v>456</v>
      </c>
      <c r="G40" s="12">
        <f t="shared" ref="G40:G42" si="13">ROUND(C40*E40,2)</f>
        <v>304</v>
      </c>
      <c r="H40" s="13">
        <f t="shared" ref="H40:H42" si="14">SUM(F40:G40)</f>
        <v>760</v>
      </c>
    </row>
    <row r="41" ht="20.1" customHeight="1" spans="1:8">
      <c r="A41" s="7" t="s">
        <v>10</v>
      </c>
      <c r="B41" s="14"/>
      <c r="C41" s="9">
        <f>IF(B40&lt;=0,0,7097)</f>
        <v>7097</v>
      </c>
      <c r="D41" s="10">
        <v>0.063</v>
      </c>
      <c r="E41" s="10">
        <v>0.02</v>
      </c>
      <c r="F41" s="12">
        <f t="shared" si="12"/>
        <v>447.11</v>
      </c>
      <c r="G41" s="12">
        <f t="shared" si="13"/>
        <v>141.94</v>
      </c>
      <c r="H41" s="13">
        <f t="shared" si="14"/>
        <v>589.05</v>
      </c>
    </row>
    <row r="42" ht="20.1" customHeight="1" spans="1:11">
      <c r="A42" s="7" t="s">
        <v>11</v>
      </c>
      <c r="B42" s="14"/>
      <c r="C42" s="9">
        <f>IF(B40&lt;=0,0,10)</f>
        <v>10</v>
      </c>
      <c r="D42" s="10">
        <v>0.8</v>
      </c>
      <c r="E42" s="10">
        <v>0.5</v>
      </c>
      <c r="F42" s="12">
        <f t="shared" si="12"/>
        <v>8</v>
      </c>
      <c r="G42" s="12">
        <f t="shared" si="13"/>
        <v>5</v>
      </c>
      <c r="H42" s="13">
        <f t="shared" si="14"/>
        <v>13</v>
      </c>
      <c r="K42" s="26"/>
    </row>
    <row r="43" ht="20.1" customHeight="1" spans="1:11">
      <c r="A43" s="5" t="s">
        <v>16</v>
      </c>
      <c r="B43" s="17"/>
      <c r="C43" s="17"/>
      <c r="D43" s="17"/>
      <c r="E43" s="17"/>
      <c r="F43" s="18">
        <f t="shared" ref="F43:H43" si="15">SUM(F40:F42)</f>
        <v>911.11</v>
      </c>
      <c r="G43" s="18">
        <f t="shared" si="15"/>
        <v>450.94</v>
      </c>
      <c r="H43" s="18">
        <f t="shared" si="15"/>
        <v>1362.05</v>
      </c>
      <c r="K43" s="27"/>
    </row>
    <row r="44" ht="20.1" customHeight="1" spans="1:8">
      <c r="A44" s="25" t="s">
        <v>24</v>
      </c>
      <c r="B44" s="25"/>
      <c r="C44" s="25"/>
      <c r="D44" s="25"/>
      <c r="E44" s="25"/>
      <c r="F44" s="25"/>
      <c r="G44" s="25"/>
      <c r="H44" s="25"/>
    </row>
  </sheetData>
  <protectedRanges>
    <protectedRange sqref="B4 D7:D8 B16 D19:D20 B28 D31:D32 B40" name="区域"/>
  </protectedRanges>
  <mergeCells count="32">
    <mergeCell ref="A1:H1"/>
    <mergeCell ref="D2:E2"/>
    <mergeCell ref="F2:H2"/>
    <mergeCell ref="A11:H11"/>
    <mergeCell ref="A13:H13"/>
    <mergeCell ref="D14:E14"/>
    <mergeCell ref="F14:H14"/>
    <mergeCell ref="A23:H23"/>
    <mergeCell ref="A25:H25"/>
    <mergeCell ref="D26:E26"/>
    <mergeCell ref="F26:H26"/>
    <mergeCell ref="A35:H35"/>
    <mergeCell ref="A37:H37"/>
    <mergeCell ref="D38:E38"/>
    <mergeCell ref="F38:H38"/>
    <mergeCell ref="A44:H44"/>
    <mergeCell ref="A2:A3"/>
    <mergeCell ref="A14:A15"/>
    <mergeCell ref="A26:A27"/>
    <mergeCell ref="A38:A39"/>
    <mergeCell ref="B2:B3"/>
    <mergeCell ref="B4:B9"/>
    <mergeCell ref="B14:B15"/>
    <mergeCell ref="B16:B21"/>
    <mergeCell ref="B26:B27"/>
    <mergeCell ref="B28:B33"/>
    <mergeCell ref="B38:B39"/>
    <mergeCell ref="B40:B42"/>
    <mergeCell ref="C2:C3"/>
    <mergeCell ref="C14:C15"/>
    <mergeCell ref="C26:C27"/>
    <mergeCell ref="C38:C39"/>
  </mergeCells>
  <printOptions horizontalCentered="1"/>
  <pageMargins left="0.393055555555556" right="0.393055555555556" top="0" bottom="0" header="0.511805555555556" footer="0.511805555555556"/>
  <pageSetup paperSize="9" scale="120" orientation="portrait"/>
  <headerFooter alignWithMargins="0"/>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2021应缴费计算表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黄琼</dc:creator>
  <cp:lastModifiedBy>黄琼</cp:lastModifiedBy>
  <dcterms:created xsi:type="dcterms:W3CDTF">2021-07-22T01:59:00Z</dcterms:created>
  <dcterms:modified xsi:type="dcterms:W3CDTF">2021-07-26T03:46:43Z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