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bookViews>
  <sheets>
    <sheet name="2023应缴费计算表" sheetId="1" r:id="rId1"/>
  </sheets>
  <definedNames>
    <definedName name="_xlnm.Print_Area" localSheetId="0">'2023应缴费计算表'!$A$1:$H$40</definedName>
  </definedNames>
  <calcPr calcId="144525"/>
</workbook>
</file>

<file path=xl/comments1.xml><?xml version="1.0" encoding="utf-8"?>
<comments xmlns="http://schemas.openxmlformats.org/spreadsheetml/2006/main">
  <authors>
    <author>黄其新</author>
  </authors>
  <commentList>
    <comment ref="B4" authorId="0">
      <text>
        <r>
          <rPr>
            <sz val="9"/>
            <rFont val="宋体"/>
            <charset val="134"/>
          </rPr>
          <t>可录入实际工资薪金计算。</t>
        </r>
      </text>
    </comment>
    <comment ref="D7" authorId="0">
      <text>
        <r>
          <rPr>
            <sz val="9"/>
            <rFont val="宋体"/>
            <charset val="134"/>
          </rPr>
          <t>请查询录入本单位实际费率计算。</t>
        </r>
      </text>
    </comment>
    <comment ref="D8" authorId="0">
      <text>
        <r>
          <rPr>
            <sz val="9"/>
            <rFont val="宋体"/>
            <charset val="134"/>
          </rPr>
          <t>请查询录入本单位实际费率计算。</t>
        </r>
      </text>
    </comment>
    <comment ref="B15" authorId="0">
      <text>
        <r>
          <rPr>
            <sz val="9"/>
            <rFont val="宋体"/>
            <charset val="134"/>
          </rPr>
          <t>可录入实际工资薪金计算。</t>
        </r>
      </text>
    </comment>
    <comment ref="D18" authorId="0">
      <text>
        <r>
          <rPr>
            <sz val="9"/>
            <rFont val="宋体"/>
            <charset val="134"/>
          </rPr>
          <t xml:space="preserve">请查询录入本单位实际费率计算。
</t>
        </r>
      </text>
    </comment>
    <comment ref="D19" authorId="0">
      <text>
        <r>
          <rPr>
            <sz val="9"/>
            <rFont val="宋体"/>
            <charset val="134"/>
          </rPr>
          <t>请查询录入本单位实际费率计算。</t>
        </r>
      </text>
    </comment>
    <comment ref="B26" authorId="0">
      <text>
        <r>
          <rPr>
            <sz val="9"/>
            <rFont val="宋体"/>
            <charset val="134"/>
          </rPr>
          <t>可录入实际工资薪金计算。</t>
        </r>
      </text>
    </comment>
    <comment ref="D29" authorId="0">
      <text>
        <r>
          <rPr>
            <sz val="9"/>
            <rFont val="宋体"/>
            <charset val="134"/>
          </rPr>
          <t>请查询录入本单位实际费率计算。</t>
        </r>
      </text>
    </comment>
    <comment ref="D30" authorId="0">
      <text>
        <r>
          <rPr>
            <sz val="9"/>
            <rFont val="宋体"/>
            <charset val="134"/>
          </rPr>
          <t>请查询录入本单位实际费率计算。</t>
        </r>
      </text>
    </comment>
    <comment ref="B37" authorId="0">
      <text>
        <r>
          <rPr>
            <sz val="9"/>
            <rFont val="宋体"/>
            <charset val="134"/>
          </rPr>
          <t>可录入其他金额计算。</t>
        </r>
      </text>
    </comment>
  </commentList>
</comments>
</file>

<file path=xl/sharedStrings.xml><?xml version="1.0" encoding="utf-8"?>
<sst xmlns="http://schemas.openxmlformats.org/spreadsheetml/2006/main" count="77" uniqueCount="26">
  <si>
    <t>2023社保年度企业参加社会保险缴费金额计算表</t>
  </si>
  <si>
    <t>参保险种</t>
  </si>
  <si>
    <t>工资薪金</t>
  </si>
  <si>
    <t>缴费基数</t>
  </si>
  <si>
    <t>费率</t>
  </si>
  <si>
    <t>缴费金额</t>
  </si>
  <si>
    <t>单位</t>
  </si>
  <si>
    <t>个人</t>
  </si>
  <si>
    <t>合计</t>
  </si>
  <si>
    <t>基本养老保险</t>
  </si>
  <si>
    <t>基本医疗保险
（含生育保险）</t>
  </si>
  <si>
    <t>补充医疗保险</t>
  </si>
  <si>
    <t>失业保险</t>
  </si>
  <si>
    <t>工伤保险</t>
  </si>
  <si>
    <t>——</t>
  </si>
  <si>
    <t>.</t>
  </si>
  <si>
    <t>合　　计</t>
  </si>
  <si>
    <r>
      <rPr>
        <sz val="13"/>
        <rFont val="宋体"/>
        <charset val="134"/>
      </rPr>
      <t>　　注：1.</t>
    </r>
    <r>
      <rPr>
        <sz val="13"/>
        <color rgb="FF0000FF"/>
        <rFont val="宋体"/>
        <charset val="134"/>
      </rPr>
      <t>2018年7月1日起工伤保险和失业保险实行浮动费率政策，</t>
    </r>
    <r>
      <rPr>
        <sz val="13"/>
        <rFont val="宋体"/>
        <charset val="134"/>
      </rPr>
      <t xml:space="preserve">用人单位新社保年度的具体费率由社保部门根据政策综合各种因素确定（具体费率可在后面费率表查询），详询当地社保部门。
</t>
    </r>
    <r>
      <rPr>
        <sz val="13"/>
        <color rgb="FF0000FF"/>
        <rFont val="宋体"/>
        <charset val="134"/>
      </rPr>
      <t>　　2.工伤保险缴费基数不设上下限。</t>
    </r>
    <r>
      <rPr>
        <sz val="13"/>
        <rFont val="宋体"/>
        <charset val="134"/>
      </rPr>
      <t xml:space="preserve">
　　3.本表以</t>
    </r>
    <r>
      <rPr>
        <sz val="13"/>
        <color rgb="FF0000FF"/>
        <rFont val="宋体"/>
        <charset val="134"/>
      </rPr>
      <t>批发零售业</t>
    </r>
    <r>
      <rPr>
        <sz val="13"/>
        <rFont val="宋体"/>
        <charset val="134"/>
      </rPr>
      <t>（工伤保险行业风险二类，基准费率0.2%）职工</t>
    </r>
    <r>
      <rPr>
        <sz val="13"/>
        <color rgb="FF0000FF"/>
        <rFont val="宋体"/>
        <charset val="134"/>
      </rPr>
      <t>2500</t>
    </r>
    <r>
      <rPr>
        <sz val="13"/>
        <rFont val="宋体"/>
        <charset val="134"/>
      </rPr>
      <t>元工资为例。</t>
    </r>
  </si>
  <si>
    <r>
      <rPr>
        <sz val="13"/>
        <rFont val="宋体"/>
        <charset val="134"/>
      </rPr>
      <t>　　注：1.</t>
    </r>
    <r>
      <rPr>
        <sz val="13"/>
        <color rgb="FF1D2CFA"/>
        <rFont val="宋体"/>
        <charset val="134"/>
      </rPr>
      <t>2018年7月1日起工伤保险和失业保险实行浮动费率政策，</t>
    </r>
    <r>
      <rPr>
        <sz val="13"/>
        <rFont val="宋体"/>
        <charset val="134"/>
      </rPr>
      <t>用人单位新社保年度的具体费率由社保部门根据政策综合各种因素确定（具体费率可在后面费率表查询），详询当地社保部门。
　　2.</t>
    </r>
    <r>
      <rPr>
        <sz val="13"/>
        <color rgb="FF1D2CFA"/>
        <rFont val="宋体"/>
        <charset val="134"/>
      </rPr>
      <t>工伤保险缴费基数不设上下限。</t>
    </r>
    <r>
      <rPr>
        <sz val="13"/>
        <rFont val="宋体"/>
        <charset val="134"/>
      </rPr>
      <t xml:space="preserve">
　　3.本表以</t>
    </r>
    <r>
      <rPr>
        <sz val="13"/>
        <color rgb="FF1D2CFA"/>
        <rFont val="宋体"/>
        <charset val="134"/>
      </rPr>
      <t>建筑装饰业</t>
    </r>
    <r>
      <rPr>
        <sz val="13"/>
        <rFont val="宋体"/>
        <charset val="134"/>
      </rPr>
      <t>（工伤保险行业风险五类，基准费率0.45%）职工</t>
    </r>
    <r>
      <rPr>
        <sz val="13"/>
        <color rgb="FF1D2CFA"/>
        <rFont val="宋体"/>
        <charset val="134"/>
      </rPr>
      <t>6000元</t>
    </r>
    <r>
      <rPr>
        <sz val="13"/>
        <rFont val="宋体"/>
        <charset val="134"/>
      </rPr>
      <t>工资为例。</t>
    </r>
  </si>
  <si>
    <t>2023社保年度个体工商户参加社会保险缴费金额计算表</t>
  </si>
  <si>
    <r>
      <rPr>
        <sz val="13"/>
        <rFont val="宋体"/>
        <charset val="134"/>
      </rPr>
      <t>　　注：1.</t>
    </r>
    <r>
      <rPr>
        <sz val="13"/>
        <color rgb="FF0000FF"/>
        <rFont val="宋体"/>
        <charset val="134"/>
      </rPr>
      <t>2018年7月1日起工伤保险和失业保险实行浮动费率政策，</t>
    </r>
    <r>
      <rPr>
        <sz val="13"/>
        <rFont val="宋体"/>
        <charset val="134"/>
      </rPr>
      <t xml:space="preserve">用人单位新社保年度的具体费率由社保部门根据政策综合各种因素确定（具体费率可在后面费率表查询），详询当地社保部门。
</t>
    </r>
    <r>
      <rPr>
        <sz val="13"/>
        <color rgb="FF0000FF"/>
        <rFont val="宋体"/>
        <charset val="134"/>
      </rPr>
      <t>　　2.工伤保险缴费基数不设上下限。</t>
    </r>
    <r>
      <rPr>
        <sz val="13"/>
        <rFont val="宋体"/>
        <charset val="134"/>
      </rPr>
      <t xml:space="preserve">
　　3.本表以</t>
    </r>
    <r>
      <rPr>
        <sz val="13"/>
        <color rgb="FF0000FF"/>
        <rFont val="宋体"/>
        <charset val="134"/>
      </rPr>
      <t>餐饮业</t>
    </r>
    <r>
      <rPr>
        <sz val="13"/>
        <rFont val="宋体"/>
        <charset val="134"/>
      </rPr>
      <t>（工伤保险行业风险二类，基准费率0.2%）职工</t>
    </r>
    <r>
      <rPr>
        <sz val="13"/>
        <color rgb="FF0000FF"/>
        <rFont val="宋体"/>
        <charset val="134"/>
      </rPr>
      <t>3000</t>
    </r>
    <r>
      <rPr>
        <sz val="13"/>
        <rFont val="宋体"/>
        <charset val="134"/>
      </rPr>
      <t>元工资为例。</t>
    </r>
  </si>
  <si>
    <t>2023社保年度灵活就业人员参加社会保险缴费金额计算表</t>
  </si>
  <si>
    <t>缴费工资</t>
  </si>
  <si>
    <t>基本养老保险
(按下限计算)</t>
  </si>
  <si>
    <t>基本医疗保险</t>
  </si>
  <si>
    <t>　　注：灵活就业人员参加医疗保险和本省外市、外省户籍人员首次参保的，需经社保部门审批。</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</si>
</sst>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 numFmtId="177" formatCode="0.0%"/>
    <numFmt numFmtId="178" formatCode="0.00_ "/>
  </numFmts>
  <fonts count="28">
    <font>
      <sz val="11"/>
      <color theme="1"/>
      <name val="宋体"/>
      <charset val="134"/>
      <scheme val="minor"/>
    </font>
    <font>
      <sz val="12"/>
      <name val="宋体"/>
      <charset val="134"/>
    </font>
    <font>
      <b/>
      <sz val="16"/>
      <name val="黑体"/>
      <charset val="134"/>
    </font>
    <font>
      <b/>
      <sz val="12"/>
      <name val="宋体"/>
      <charset val="134"/>
    </font>
    <font>
      <sz val="10"/>
      <name val="宋体"/>
      <charset val="134"/>
    </font>
    <font>
      <sz val="13"/>
      <name val="宋体"/>
      <charset val="134"/>
    </font>
    <font>
      <b/>
      <sz val="11"/>
      <color rgb="FFFA7D00"/>
      <name val="宋体"/>
      <charset val="0"/>
      <scheme val="minor"/>
    </font>
    <font>
      <b/>
      <sz val="11"/>
      <color theme="3"/>
      <name val="宋体"/>
      <charset val="134"/>
      <scheme val="minor"/>
    </font>
    <font>
      <b/>
      <sz val="11"/>
      <color rgb="FF3F3F3F"/>
      <name val="宋体"/>
      <charset val="0"/>
      <scheme val="minor"/>
    </font>
    <font>
      <u/>
      <sz val="11"/>
      <color rgb="FF80008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sz val="11"/>
      <color rgb="FF9C0006"/>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b/>
      <sz val="13"/>
      <color theme="3"/>
      <name val="宋体"/>
      <charset val="134"/>
      <scheme val="minor"/>
    </font>
    <font>
      <b/>
      <sz val="18"/>
      <color theme="3"/>
      <name val="宋体"/>
      <charset val="134"/>
      <scheme val="minor"/>
    </font>
    <font>
      <b/>
      <sz val="15"/>
      <color theme="3"/>
      <name val="宋体"/>
      <charset val="134"/>
      <scheme val="minor"/>
    </font>
    <font>
      <sz val="11"/>
      <color rgb="FF006100"/>
      <name val="宋体"/>
      <charset val="0"/>
      <scheme val="minor"/>
    </font>
    <font>
      <b/>
      <sz val="11"/>
      <color theme="1"/>
      <name val="宋体"/>
      <charset val="0"/>
      <scheme val="minor"/>
    </font>
    <font>
      <b/>
      <sz val="11"/>
      <color rgb="FFFFFFFF"/>
      <name val="宋体"/>
      <charset val="0"/>
      <scheme val="minor"/>
    </font>
    <font>
      <sz val="11"/>
      <color rgb="FF9C6500"/>
      <name val="宋体"/>
      <charset val="0"/>
      <scheme val="minor"/>
    </font>
    <font>
      <sz val="13"/>
      <color rgb="FF0000FF"/>
      <name val="宋体"/>
      <charset val="134"/>
    </font>
    <font>
      <sz val="13"/>
      <color rgb="FF1D2CFA"/>
      <name val="宋体"/>
      <charset val="134"/>
    </font>
    <font>
      <sz val="9"/>
      <name val="宋体"/>
      <charset val="134"/>
    </font>
  </fonts>
  <fills count="33">
    <fill>
      <patternFill patternType="none"/>
    </fill>
    <fill>
      <patternFill patternType="gray125"/>
    </fill>
    <fill>
      <patternFill patternType="solid">
        <fgColor theme="8"/>
        <bgColor indexed="64"/>
      </patternFill>
    </fill>
    <fill>
      <patternFill patternType="solid">
        <fgColor rgb="FFF2F2F2"/>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theme="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0"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2"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4" borderId="8" applyNumberFormat="0" applyFont="0" applyAlignment="0" applyProtection="0">
      <alignment vertical="center"/>
    </xf>
    <xf numFmtId="0" fontId="12" fillId="16" borderId="0" applyNumberFormat="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10" applyNumberFormat="0" applyFill="0" applyAlignment="0" applyProtection="0">
      <alignment vertical="center"/>
    </xf>
    <xf numFmtId="0" fontId="18" fillId="0" borderId="10" applyNumberFormat="0" applyFill="0" applyAlignment="0" applyProtection="0">
      <alignment vertical="center"/>
    </xf>
    <xf numFmtId="0" fontId="12" fillId="18" borderId="0" applyNumberFormat="0" applyBorder="0" applyAlignment="0" applyProtection="0">
      <alignment vertical="center"/>
    </xf>
    <xf numFmtId="0" fontId="7" fillId="0" borderId="6" applyNumberFormat="0" applyFill="0" applyAlignment="0" applyProtection="0">
      <alignment vertical="center"/>
    </xf>
    <xf numFmtId="0" fontId="12" fillId="19" borderId="0" applyNumberFormat="0" applyBorder="0" applyAlignment="0" applyProtection="0">
      <alignment vertical="center"/>
    </xf>
    <xf numFmtId="0" fontId="8" fillId="3" borderId="7" applyNumberFormat="0" applyAlignment="0" applyProtection="0">
      <alignment vertical="center"/>
    </xf>
    <xf numFmtId="0" fontId="6" fillId="3" borderId="5" applyNumberFormat="0" applyAlignment="0" applyProtection="0">
      <alignment vertical="center"/>
    </xf>
    <xf numFmtId="0" fontId="23" fillId="21" borderId="12" applyNumberFormat="0" applyAlignment="0" applyProtection="0">
      <alignment vertical="center"/>
    </xf>
    <xf numFmtId="0" fontId="11" fillId="24" borderId="0" applyNumberFormat="0" applyBorder="0" applyAlignment="0" applyProtection="0">
      <alignment vertical="center"/>
    </xf>
    <xf numFmtId="0" fontId="12" fillId="8" borderId="0" applyNumberFormat="0" applyBorder="0" applyAlignment="0" applyProtection="0">
      <alignment vertical="center"/>
    </xf>
    <xf numFmtId="0" fontId="16" fillId="0" borderId="9" applyNumberFormat="0" applyFill="0" applyAlignment="0" applyProtection="0">
      <alignment vertical="center"/>
    </xf>
    <xf numFmtId="0" fontId="22" fillId="0" borderId="11" applyNumberFormat="0" applyFill="0" applyAlignment="0" applyProtection="0">
      <alignment vertical="center"/>
    </xf>
    <xf numFmtId="0" fontId="21" fillId="17" borderId="0" applyNumberFormat="0" applyBorder="0" applyAlignment="0" applyProtection="0">
      <alignment vertical="center"/>
    </xf>
    <xf numFmtId="0" fontId="24" fillId="23" borderId="0" applyNumberFormat="0" applyBorder="0" applyAlignment="0" applyProtection="0">
      <alignment vertical="center"/>
    </xf>
    <xf numFmtId="0" fontId="11" fillId="12" borderId="0" applyNumberFormat="0" applyBorder="0" applyAlignment="0" applyProtection="0">
      <alignment vertical="center"/>
    </xf>
    <xf numFmtId="0" fontId="12" fillId="11" borderId="0" applyNumberFormat="0" applyBorder="0" applyAlignment="0" applyProtection="0">
      <alignment vertical="center"/>
    </xf>
    <xf numFmtId="0" fontId="11" fillId="15" borderId="0" applyNumberFormat="0" applyBorder="0" applyAlignment="0" applyProtection="0">
      <alignment vertical="center"/>
    </xf>
    <xf numFmtId="0" fontId="11" fillId="20" borderId="0" applyNumberFormat="0" applyBorder="0" applyAlignment="0" applyProtection="0">
      <alignment vertical="center"/>
    </xf>
    <xf numFmtId="0" fontId="11" fillId="5" borderId="0" applyNumberFormat="0" applyBorder="0" applyAlignment="0" applyProtection="0">
      <alignment vertical="center"/>
    </xf>
    <xf numFmtId="0" fontId="11" fillId="28" borderId="0" applyNumberFormat="0" applyBorder="0" applyAlignment="0" applyProtection="0">
      <alignment vertical="center"/>
    </xf>
    <xf numFmtId="0" fontId="12" fillId="27" borderId="0" applyNumberFormat="0" applyBorder="0" applyAlignment="0" applyProtection="0">
      <alignment vertical="center"/>
    </xf>
    <xf numFmtId="0" fontId="12" fillId="22" borderId="0" applyNumberFormat="0" applyBorder="0" applyAlignment="0" applyProtection="0">
      <alignment vertical="center"/>
    </xf>
    <xf numFmtId="0" fontId="11" fillId="29" borderId="0" applyNumberFormat="0" applyBorder="0" applyAlignment="0" applyProtection="0">
      <alignment vertical="center"/>
    </xf>
    <xf numFmtId="0" fontId="11" fillId="26" borderId="0" applyNumberFormat="0" applyBorder="0" applyAlignment="0" applyProtection="0">
      <alignment vertical="center"/>
    </xf>
    <xf numFmtId="0" fontId="12" fillId="2" borderId="0" applyNumberFormat="0" applyBorder="0" applyAlignment="0" applyProtection="0">
      <alignment vertical="center"/>
    </xf>
    <xf numFmtId="0" fontId="11" fillId="30" borderId="0" applyNumberFormat="0" applyBorder="0" applyAlignment="0" applyProtection="0">
      <alignment vertical="center"/>
    </xf>
    <xf numFmtId="0" fontId="12" fillId="31" borderId="0" applyNumberFormat="0" applyBorder="0" applyAlignment="0" applyProtection="0">
      <alignment vertical="center"/>
    </xf>
    <xf numFmtId="0" fontId="12" fillId="10" borderId="0" applyNumberFormat="0" applyBorder="0" applyAlignment="0" applyProtection="0">
      <alignment vertical="center"/>
    </xf>
    <xf numFmtId="0" fontId="11" fillId="32" borderId="0" applyNumberFormat="0" applyBorder="0" applyAlignment="0" applyProtection="0">
      <alignment vertical="center"/>
    </xf>
    <xf numFmtId="0" fontId="12" fillId="25" borderId="0" applyNumberFormat="0" applyBorder="0" applyAlignment="0" applyProtection="0">
      <alignment vertical="center"/>
    </xf>
    <xf numFmtId="0" fontId="1" fillId="0" borderId="0">
      <alignment vertical="center"/>
    </xf>
  </cellStyleXfs>
  <cellXfs count="30">
    <xf numFmtId="0" fontId="0" fillId="0" borderId="0" xfId="0">
      <alignment vertical="center"/>
    </xf>
    <xf numFmtId="0" fontId="1" fillId="0" borderId="0" xfId="49" applyAlignment="1">
      <alignment horizontal="left" vertical="center"/>
    </xf>
    <xf numFmtId="0" fontId="1" fillId="0" borderId="0" xfId="49">
      <alignment vertical="center"/>
    </xf>
    <xf numFmtId="0" fontId="2" fillId="0" borderId="0" xfId="49" applyFont="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1" fillId="0" borderId="2" xfId="0" applyFont="1" applyFill="1" applyBorder="1" applyAlignment="1">
      <alignment horizontal="center" vertical="center"/>
    </xf>
    <xf numFmtId="3" fontId="1" fillId="2" borderId="4" xfId="0" applyNumberFormat="1" applyFont="1" applyFill="1" applyBorder="1" applyAlignment="1" applyProtection="1">
      <alignment horizontal="right" vertical="center"/>
      <protection locked="0"/>
    </xf>
    <xf numFmtId="0" fontId="1" fillId="0" borderId="2" xfId="0" applyFont="1" applyFill="1" applyBorder="1" applyAlignment="1">
      <alignment horizontal="right" vertical="center"/>
    </xf>
    <xf numFmtId="177" fontId="1" fillId="0" borderId="2" xfId="0" applyNumberFormat="1" applyFont="1" applyFill="1" applyBorder="1" applyAlignment="1">
      <alignment vertical="center"/>
    </xf>
    <xf numFmtId="177" fontId="1" fillId="0" borderId="4" xfId="0" applyNumberFormat="1" applyFont="1" applyFill="1" applyBorder="1" applyAlignment="1">
      <alignment vertical="center"/>
    </xf>
    <xf numFmtId="178" fontId="1" fillId="0" borderId="4" xfId="0" applyNumberFormat="1" applyFont="1" applyFill="1" applyBorder="1" applyAlignment="1">
      <alignment horizontal="right" vertical="center"/>
    </xf>
    <xf numFmtId="178" fontId="1" fillId="0" borderId="2" xfId="0" applyNumberFormat="1" applyFont="1" applyFill="1" applyBorder="1" applyAlignment="1">
      <alignment horizontal="right" vertical="center"/>
    </xf>
    <xf numFmtId="0" fontId="4" fillId="0" borderId="2" xfId="0" applyFont="1" applyBorder="1" applyAlignment="1">
      <alignment horizontal="center" vertical="center" wrapText="1"/>
    </xf>
    <xf numFmtId="3" fontId="1" fillId="2" borderId="2" xfId="0" applyNumberFormat="1" applyFont="1" applyFill="1" applyBorder="1" applyAlignment="1" applyProtection="1">
      <alignment horizontal="right" vertical="center"/>
      <protection locked="0"/>
    </xf>
    <xf numFmtId="10" fontId="1" fillId="2" borderId="2" xfId="0" applyNumberFormat="1" applyFont="1" applyFill="1" applyBorder="1" applyAlignment="1">
      <alignment vertical="center"/>
    </xf>
    <xf numFmtId="177" fontId="1" fillId="0" borderId="2" xfId="0" applyNumberFormat="1" applyFont="1" applyFill="1" applyBorder="1" applyAlignment="1">
      <alignment horizontal="right" vertical="center"/>
    </xf>
    <xf numFmtId="0" fontId="3" fillId="0" borderId="2" xfId="0" applyFont="1" applyFill="1" applyBorder="1" applyAlignment="1" applyProtection="1">
      <alignment vertical="center"/>
    </xf>
    <xf numFmtId="178" fontId="3" fillId="0" borderId="2" xfId="0" applyNumberFormat="1" applyFont="1" applyFill="1" applyBorder="1" applyAlignment="1">
      <alignment horizontal="right" vertical="center"/>
    </xf>
    <xf numFmtId="0" fontId="5" fillId="0" borderId="0" xfId="49" applyFont="1" applyAlignment="1">
      <alignment horizontal="justify" vertical="center" wrapText="1"/>
    </xf>
    <xf numFmtId="0" fontId="5" fillId="0" borderId="0" xfId="49" applyFont="1" applyAlignment="1">
      <alignment horizontal="justify" vertical="center"/>
    </xf>
    <xf numFmtId="0" fontId="5" fillId="0" borderId="0" xfId="49" applyFont="1" applyAlignment="1">
      <alignment horizontal="left" vertical="center"/>
    </xf>
    <xf numFmtId="0" fontId="5" fillId="0" borderId="0" xfId="49" applyFont="1" applyAlignment="1">
      <alignment vertical="center"/>
    </xf>
    <xf numFmtId="178" fontId="5" fillId="0" borderId="0" xfId="49" applyNumberFormat="1" applyFont="1" applyAlignment="1">
      <alignment horizontal="right" vertical="center"/>
    </xf>
    <xf numFmtId="0" fontId="4" fillId="0" borderId="2" xfId="0" applyFont="1" applyFill="1" applyBorder="1" applyAlignment="1">
      <alignment horizontal="center" vertical="center" wrapText="1"/>
    </xf>
    <xf numFmtId="0" fontId="1" fillId="0" borderId="0" xfId="49" applyAlignment="1">
      <alignment horizontal="justify" vertical="center"/>
    </xf>
    <xf numFmtId="178" fontId="5" fillId="0" borderId="0" xfId="49" applyNumberFormat="1" applyFont="1" applyBorder="1" applyAlignment="1">
      <alignment horizontal="center" vertical="center"/>
    </xf>
    <xf numFmtId="176" fontId="5" fillId="0" borderId="0" xfId="49" applyNumberFormat="1" applyFont="1" applyBorder="1" applyAlignment="1">
      <alignment horizontal="center" vertical="center"/>
    </xf>
    <xf numFmtId="178" fontId="5" fillId="0" borderId="0" xfId="49" applyNumberFormat="1"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1D2CF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41"/>
  <sheetViews>
    <sheetView tabSelected="1" workbookViewId="0">
      <selection activeCell="F15" sqref="F15"/>
    </sheetView>
  </sheetViews>
  <sheetFormatPr defaultColWidth="9" defaultRowHeight="15.6"/>
  <cols>
    <col min="1" max="1" width="22.5" style="1" customWidth="1"/>
    <col min="2" max="3" width="9.87037037037037" style="1" customWidth="1"/>
    <col min="4" max="5" width="9.12962962962963" style="2" customWidth="1"/>
    <col min="6" max="6" width="12" style="2" customWidth="1"/>
    <col min="7" max="8" width="10.75" style="2" customWidth="1"/>
    <col min="9" max="256" width="9" style="2"/>
    <col min="257" max="257" width="21.6296296296296" style="2" customWidth="1"/>
    <col min="258" max="259" width="9.12962962962963" style="2" customWidth="1"/>
    <col min="260" max="262" width="9.62962962962963" style="2" customWidth="1"/>
    <col min="263" max="512" width="9" style="2"/>
    <col min="513" max="513" width="21.6296296296296" style="2" customWidth="1"/>
    <col min="514" max="515" width="9.12962962962963" style="2" customWidth="1"/>
    <col min="516" max="518" width="9.62962962962963" style="2" customWidth="1"/>
    <col min="519" max="768" width="9" style="2"/>
    <col min="769" max="769" width="21.6296296296296" style="2" customWidth="1"/>
    <col min="770" max="771" width="9.12962962962963" style="2" customWidth="1"/>
    <col min="772" max="774" width="9.62962962962963" style="2" customWidth="1"/>
    <col min="775" max="1024" width="9" style="2"/>
    <col min="1025" max="1025" width="21.6296296296296" style="2" customWidth="1"/>
    <col min="1026" max="1027" width="9.12962962962963" style="2" customWidth="1"/>
    <col min="1028" max="1030" width="9.62962962962963" style="2" customWidth="1"/>
    <col min="1031" max="1280" width="9" style="2"/>
    <col min="1281" max="1281" width="21.6296296296296" style="2" customWidth="1"/>
    <col min="1282" max="1283" width="9.12962962962963" style="2" customWidth="1"/>
    <col min="1284" max="1286" width="9.62962962962963" style="2" customWidth="1"/>
    <col min="1287" max="1536" width="9" style="2"/>
    <col min="1537" max="1537" width="21.6296296296296" style="2" customWidth="1"/>
    <col min="1538" max="1539" width="9.12962962962963" style="2" customWidth="1"/>
    <col min="1540" max="1542" width="9.62962962962963" style="2" customWidth="1"/>
    <col min="1543" max="1792" width="9" style="2"/>
    <col min="1793" max="1793" width="21.6296296296296" style="2" customWidth="1"/>
    <col min="1794" max="1795" width="9.12962962962963" style="2" customWidth="1"/>
    <col min="1796" max="1798" width="9.62962962962963" style="2" customWidth="1"/>
    <col min="1799" max="2048" width="9" style="2"/>
    <col min="2049" max="2049" width="21.6296296296296" style="2" customWidth="1"/>
    <col min="2050" max="2051" width="9.12962962962963" style="2" customWidth="1"/>
    <col min="2052" max="2054" width="9.62962962962963" style="2" customWidth="1"/>
    <col min="2055" max="2304" width="9" style="2"/>
    <col min="2305" max="2305" width="21.6296296296296" style="2" customWidth="1"/>
    <col min="2306" max="2307" width="9.12962962962963" style="2" customWidth="1"/>
    <col min="2308" max="2310" width="9.62962962962963" style="2" customWidth="1"/>
    <col min="2311" max="2560" width="9" style="2"/>
    <col min="2561" max="2561" width="21.6296296296296" style="2" customWidth="1"/>
    <col min="2562" max="2563" width="9.12962962962963" style="2" customWidth="1"/>
    <col min="2564" max="2566" width="9.62962962962963" style="2" customWidth="1"/>
    <col min="2567" max="2816" width="9" style="2"/>
    <col min="2817" max="2817" width="21.6296296296296" style="2" customWidth="1"/>
    <col min="2818" max="2819" width="9.12962962962963" style="2" customWidth="1"/>
    <col min="2820" max="2822" width="9.62962962962963" style="2" customWidth="1"/>
    <col min="2823" max="3072" width="9" style="2"/>
    <col min="3073" max="3073" width="21.6296296296296" style="2" customWidth="1"/>
    <col min="3074" max="3075" width="9.12962962962963" style="2" customWidth="1"/>
    <col min="3076" max="3078" width="9.62962962962963" style="2" customWidth="1"/>
    <col min="3079" max="3328" width="9" style="2"/>
    <col min="3329" max="3329" width="21.6296296296296" style="2" customWidth="1"/>
    <col min="3330" max="3331" width="9.12962962962963" style="2" customWidth="1"/>
    <col min="3332" max="3334" width="9.62962962962963" style="2" customWidth="1"/>
    <col min="3335" max="3584" width="9" style="2"/>
    <col min="3585" max="3585" width="21.6296296296296" style="2" customWidth="1"/>
    <col min="3586" max="3587" width="9.12962962962963" style="2" customWidth="1"/>
    <col min="3588" max="3590" width="9.62962962962963" style="2" customWidth="1"/>
    <col min="3591" max="3840" width="9" style="2"/>
    <col min="3841" max="3841" width="21.6296296296296" style="2" customWidth="1"/>
    <col min="3842" max="3843" width="9.12962962962963" style="2" customWidth="1"/>
    <col min="3844" max="3846" width="9.62962962962963" style="2" customWidth="1"/>
    <col min="3847" max="4096" width="9" style="2"/>
    <col min="4097" max="4097" width="21.6296296296296" style="2" customWidth="1"/>
    <col min="4098" max="4099" width="9.12962962962963" style="2" customWidth="1"/>
    <col min="4100" max="4102" width="9.62962962962963" style="2" customWidth="1"/>
    <col min="4103" max="4352" width="9" style="2"/>
    <col min="4353" max="4353" width="21.6296296296296" style="2" customWidth="1"/>
    <col min="4354" max="4355" width="9.12962962962963" style="2" customWidth="1"/>
    <col min="4356" max="4358" width="9.62962962962963" style="2" customWidth="1"/>
    <col min="4359" max="4608" width="9" style="2"/>
    <col min="4609" max="4609" width="21.6296296296296" style="2" customWidth="1"/>
    <col min="4610" max="4611" width="9.12962962962963" style="2" customWidth="1"/>
    <col min="4612" max="4614" width="9.62962962962963" style="2" customWidth="1"/>
    <col min="4615" max="4864" width="9" style="2"/>
    <col min="4865" max="4865" width="21.6296296296296" style="2" customWidth="1"/>
    <col min="4866" max="4867" width="9.12962962962963" style="2" customWidth="1"/>
    <col min="4868" max="4870" width="9.62962962962963" style="2" customWidth="1"/>
    <col min="4871" max="5120" width="9" style="2"/>
    <col min="5121" max="5121" width="21.6296296296296" style="2" customWidth="1"/>
    <col min="5122" max="5123" width="9.12962962962963" style="2" customWidth="1"/>
    <col min="5124" max="5126" width="9.62962962962963" style="2" customWidth="1"/>
    <col min="5127" max="5376" width="9" style="2"/>
    <col min="5377" max="5377" width="21.6296296296296" style="2" customWidth="1"/>
    <col min="5378" max="5379" width="9.12962962962963" style="2" customWidth="1"/>
    <col min="5380" max="5382" width="9.62962962962963" style="2" customWidth="1"/>
    <col min="5383" max="5632" width="9" style="2"/>
    <col min="5633" max="5633" width="21.6296296296296" style="2" customWidth="1"/>
    <col min="5634" max="5635" width="9.12962962962963" style="2" customWidth="1"/>
    <col min="5636" max="5638" width="9.62962962962963" style="2" customWidth="1"/>
    <col min="5639" max="5888" width="9" style="2"/>
    <col min="5889" max="5889" width="21.6296296296296" style="2" customWidth="1"/>
    <col min="5890" max="5891" width="9.12962962962963" style="2" customWidth="1"/>
    <col min="5892" max="5894" width="9.62962962962963" style="2" customWidth="1"/>
    <col min="5895" max="6144" width="9" style="2"/>
    <col min="6145" max="6145" width="21.6296296296296" style="2" customWidth="1"/>
    <col min="6146" max="6147" width="9.12962962962963" style="2" customWidth="1"/>
    <col min="6148" max="6150" width="9.62962962962963" style="2" customWidth="1"/>
    <col min="6151" max="6400" width="9" style="2"/>
    <col min="6401" max="6401" width="21.6296296296296" style="2" customWidth="1"/>
    <col min="6402" max="6403" width="9.12962962962963" style="2" customWidth="1"/>
    <col min="6404" max="6406" width="9.62962962962963" style="2" customWidth="1"/>
    <col min="6407" max="6656" width="9" style="2"/>
    <col min="6657" max="6657" width="21.6296296296296" style="2" customWidth="1"/>
    <col min="6658" max="6659" width="9.12962962962963" style="2" customWidth="1"/>
    <col min="6660" max="6662" width="9.62962962962963" style="2" customWidth="1"/>
    <col min="6663" max="6912" width="9" style="2"/>
    <col min="6913" max="6913" width="21.6296296296296" style="2" customWidth="1"/>
    <col min="6914" max="6915" width="9.12962962962963" style="2" customWidth="1"/>
    <col min="6916" max="6918" width="9.62962962962963" style="2" customWidth="1"/>
    <col min="6919" max="7168" width="9" style="2"/>
    <col min="7169" max="7169" width="21.6296296296296" style="2" customWidth="1"/>
    <col min="7170" max="7171" width="9.12962962962963" style="2" customWidth="1"/>
    <col min="7172" max="7174" width="9.62962962962963" style="2" customWidth="1"/>
    <col min="7175" max="7424" width="9" style="2"/>
    <col min="7425" max="7425" width="21.6296296296296" style="2" customWidth="1"/>
    <col min="7426" max="7427" width="9.12962962962963" style="2" customWidth="1"/>
    <col min="7428" max="7430" width="9.62962962962963" style="2" customWidth="1"/>
    <col min="7431" max="7680" width="9" style="2"/>
    <col min="7681" max="7681" width="21.6296296296296" style="2" customWidth="1"/>
    <col min="7682" max="7683" width="9.12962962962963" style="2" customWidth="1"/>
    <col min="7684" max="7686" width="9.62962962962963" style="2" customWidth="1"/>
    <col min="7687" max="7936" width="9" style="2"/>
    <col min="7937" max="7937" width="21.6296296296296" style="2" customWidth="1"/>
    <col min="7938" max="7939" width="9.12962962962963" style="2" customWidth="1"/>
    <col min="7940" max="7942" width="9.62962962962963" style="2" customWidth="1"/>
    <col min="7943" max="8192" width="9" style="2"/>
    <col min="8193" max="8193" width="21.6296296296296" style="2" customWidth="1"/>
    <col min="8194" max="8195" width="9.12962962962963" style="2" customWidth="1"/>
    <col min="8196" max="8198" width="9.62962962962963" style="2" customWidth="1"/>
    <col min="8199" max="8448" width="9" style="2"/>
    <col min="8449" max="8449" width="21.6296296296296" style="2" customWidth="1"/>
    <col min="8450" max="8451" width="9.12962962962963" style="2" customWidth="1"/>
    <col min="8452" max="8454" width="9.62962962962963" style="2" customWidth="1"/>
    <col min="8455" max="8704" width="9" style="2"/>
    <col min="8705" max="8705" width="21.6296296296296" style="2" customWidth="1"/>
    <col min="8706" max="8707" width="9.12962962962963" style="2" customWidth="1"/>
    <col min="8708" max="8710" width="9.62962962962963" style="2" customWidth="1"/>
    <col min="8711" max="8960" width="9" style="2"/>
    <col min="8961" max="8961" width="21.6296296296296" style="2" customWidth="1"/>
    <col min="8962" max="8963" width="9.12962962962963" style="2" customWidth="1"/>
    <col min="8964" max="8966" width="9.62962962962963" style="2" customWidth="1"/>
    <col min="8967" max="9216" width="9" style="2"/>
    <col min="9217" max="9217" width="21.6296296296296" style="2" customWidth="1"/>
    <col min="9218" max="9219" width="9.12962962962963" style="2" customWidth="1"/>
    <col min="9220" max="9222" width="9.62962962962963" style="2" customWidth="1"/>
    <col min="9223" max="9472" width="9" style="2"/>
    <col min="9473" max="9473" width="21.6296296296296" style="2" customWidth="1"/>
    <col min="9474" max="9475" width="9.12962962962963" style="2" customWidth="1"/>
    <col min="9476" max="9478" width="9.62962962962963" style="2" customWidth="1"/>
    <col min="9479" max="9728" width="9" style="2"/>
    <col min="9729" max="9729" width="21.6296296296296" style="2" customWidth="1"/>
    <col min="9730" max="9731" width="9.12962962962963" style="2" customWidth="1"/>
    <col min="9732" max="9734" width="9.62962962962963" style="2" customWidth="1"/>
    <col min="9735" max="9984" width="9" style="2"/>
    <col min="9985" max="9985" width="21.6296296296296" style="2" customWidth="1"/>
    <col min="9986" max="9987" width="9.12962962962963" style="2" customWidth="1"/>
    <col min="9988" max="9990" width="9.62962962962963" style="2" customWidth="1"/>
    <col min="9991" max="10240" width="9" style="2"/>
    <col min="10241" max="10241" width="21.6296296296296" style="2" customWidth="1"/>
    <col min="10242" max="10243" width="9.12962962962963" style="2" customWidth="1"/>
    <col min="10244" max="10246" width="9.62962962962963" style="2" customWidth="1"/>
    <col min="10247" max="10496" width="9" style="2"/>
    <col min="10497" max="10497" width="21.6296296296296" style="2" customWidth="1"/>
    <col min="10498" max="10499" width="9.12962962962963" style="2" customWidth="1"/>
    <col min="10500" max="10502" width="9.62962962962963" style="2" customWidth="1"/>
    <col min="10503" max="10752" width="9" style="2"/>
    <col min="10753" max="10753" width="21.6296296296296" style="2" customWidth="1"/>
    <col min="10754" max="10755" width="9.12962962962963" style="2" customWidth="1"/>
    <col min="10756" max="10758" width="9.62962962962963" style="2" customWidth="1"/>
    <col min="10759" max="11008" width="9" style="2"/>
    <col min="11009" max="11009" width="21.6296296296296" style="2" customWidth="1"/>
    <col min="11010" max="11011" width="9.12962962962963" style="2" customWidth="1"/>
    <col min="11012" max="11014" width="9.62962962962963" style="2" customWidth="1"/>
    <col min="11015" max="11264" width="9" style="2"/>
    <col min="11265" max="11265" width="21.6296296296296" style="2" customWidth="1"/>
    <col min="11266" max="11267" width="9.12962962962963" style="2" customWidth="1"/>
    <col min="11268" max="11270" width="9.62962962962963" style="2" customWidth="1"/>
    <col min="11271" max="11520" width="9" style="2"/>
    <col min="11521" max="11521" width="21.6296296296296" style="2" customWidth="1"/>
    <col min="11522" max="11523" width="9.12962962962963" style="2" customWidth="1"/>
    <col min="11524" max="11526" width="9.62962962962963" style="2" customWidth="1"/>
    <col min="11527" max="11776" width="9" style="2"/>
    <col min="11777" max="11777" width="21.6296296296296" style="2" customWidth="1"/>
    <col min="11778" max="11779" width="9.12962962962963" style="2" customWidth="1"/>
    <col min="11780" max="11782" width="9.62962962962963" style="2" customWidth="1"/>
    <col min="11783" max="12032" width="9" style="2"/>
    <col min="12033" max="12033" width="21.6296296296296" style="2" customWidth="1"/>
    <col min="12034" max="12035" width="9.12962962962963" style="2" customWidth="1"/>
    <col min="12036" max="12038" width="9.62962962962963" style="2" customWidth="1"/>
    <col min="12039" max="12288" width="9" style="2"/>
    <col min="12289" max="12289" width="21.6296296296296" style="2" customWidth="1"/>
    <col min="12290" max="12291" width="9.12962962962963" style="2" customWidth="1"/>
    <col min="12292" max="12294" width="9.62962962962963" style="2" customWidth="1"/>
    <col min="12295" max="12544" width="9" style="2"/>
    <col min="12545" max="12545" width="21.6296296296296" style="2" customWidth="1"/>
    <col min="12546" max="12547" width="9.12962962962963" style="2" customWidth="1"/>
    <col min="12548" max="12550" width="9.62962962962963" style="2" customWidth="1"/>
    <col min="12551" max="12800" width="9" style="2"/>
    <col min="12801" max="12801" width="21.6296296296296" style="2" customWidth="1"/>
    <col min="12802" max="12803" width="9.12962962962963" style="2" customWidth="1"/>
    <col min="12804" max="12806" width="9.62962962962963" style="2" customWidth="1"/>
    <col min="12807" max="13056" width="9" style="2"/>
    <col min="13057" max="13057" width="21.6296296296296" style="2" customWidth="1"/>
    <col min="13058" max="13059" width="9.12962962962963" style="2" customWidth="1"/>
    <col min="13060" max="13062" width="9.62962962962963" style="2" customWidth="1"/>
    <col min="13063" max="13312" width="9" style="2"/>
    <col min="13313" max="13313" width="21.6296296296296" style="2" customWidth="1"/>
    <col min="13314" max="13315" width="9.12962962962963" style="2" customWidth="1"/>
    <col min="13316" max="13318" width="9.62962962962963" style="2" customWidth="1"/>
    <col min="13319" max="13568" width="9" style="2"/>
    <col min="13569" max="13569" width="21.6296296296296" style="2" customWidth="1"/>
    <col min="13570" max="13571" width="9.12962962962963" style="2" customWidth="1"/>
    <col min="13572" max="13574" width="9.62962962962963" style="2" customWidth="1"/>
    <col min="13575" max="13824" width="9" style="2"/>
    <col min="13825" max="13825" width="21.6296296296296" style="2" customWidth="1"/>
    <col min="13826" max="13827" width="9.12962962962963" style="2" customWidth="1"/>
    <col min="13828" max="13830" width="9.62962962962963" style="2" customWidth="1"/>
    <col min="13831" max="14080" width="9" style="2"/>
    <col min="14081" max="14081" width="21.6296296296296" style="2" customWidth="1"/>
    <col min="14082" max="14083" width="9.12962962962963" style="2" customWidth="1"/>
    <col min="14084" max="14086" width="9.62962962962963" style="2" customWidth="1"/>
    <col min="14087" max="14336" width="9" style="2"/>
    <col min="14337" max="14337" width="21.6296296296296" style="2" customWidth="1"/>
    <col min="14338" max="14339" width="9.12962962962963" style="2" customWidth="1"/>
    <col min="14340" max="14342" width="9.62962962962963" style="2" customWidth="1"/>
    <col min="14343" max="14592" width="9" style="2"/>
    <col min="14593" max="14593" width="21.6296296296296" style="2" customWidth="1"/>
    <col min="14594" max="14595" width="9.12962962962963" style="2" customWidth="1"/>
    <col min="14596" max="14598" width="9.62962962962963" style="2" customWidth="1"/>
    <col min="14599" max="14848" width="9" style="2"/>
    <col min="14849" max="14849" width="21.6296296296296" style="2" customWidth="1"/>
    <col min="14850" max="14851" width="9.12962962962963" style="2" customWidth="1"/>
    <col min="14852" max="14854" width="9.62962962962963" style="2" customWidth="1"/>
    <col min="14855" max="15104" width="9" style="2"/>
    <col min="15105" max="15105" width="21.6296296296296" style="2" customWidth="1"/>
    <col min="15106" max="15107" width="9.12962962962963" style="2" customWidth="1"/>
    <col min="15108" max="15110" width="9.62962962962963" style="2" customWidth="1"/>
    <col min="15111" max="15360" width="9" style="2"/>
    <col min="15361" max="15361" width="21.6296296296296" style="2" customWidth="1"/>
    <col min="15362" max="15363" width="9.12962962962963" style="2" customWidth="1"/>
    <col min="15364" max="15366" width="9.62962962962963" style="2" customWidth="1"/>
    <col min="15367" max="15616" width="9" style="2"/>
    <col min="15617" max="15617" width="21.6296296296296" style="2" customWidth="1"/>
    <col min="15618" max="15619" width="9.12962962962963" style="2" customWidth="1"/>
    <col min="15620" max="15622" width="9.62962962962963" style="2" customWidth="1"/>
    <col min="15623" max="15872" width="9" style="2"/>
    <col min="15873" max="15873" width="21.6296296296296" style="2" customWidth="1"/>
    <col min="15874" max="15875" width="9.12962962962963" style="2" customWidth="1"/>
    <col min="15876" max="15878" width="9.62962962962963" style="2" customWidth="1"/>
    <col min="15879" max="16128" width="9" style="2"/>
    <col min="16129" max="16129" width="21.6296296296296" style="2" customWidth="1"/>
    <col min="16130" max="16131" width="9.12962962962963" style="2" customWidth="1"/>
    <col min="16132" max="16134" width="9.62962962962963" style="2" customWidth="1"/>
    <col min="16135" max="16382" width="9" style="2"/>
  </cols>
  <sheetData>
    <row r="1" ht="35.1" customHeight="1" spans="1:8">
      <c r="A1" s="3" t="s">
        <v>0</v>
      </c>
      <c r="B1" s="3"/>
      <c r="C1" s="3"/>
      <c r="D1" s="3"/>
      <c r="E1" s="3"/>
      <c r="F1" s="3"/>
      <c r="G1" s="3"/>
      <c r="H1" s="3"/>
    </row>
    <row r="2" ht="20.1" customHeight="1" spans="1:8">
      <c r="A2" s="4" t="s">
        <v>1</v>
      </c>
      <c r="B2" s="4" t="s">
        <v>2</v>
      </c>
      <c r="C2" s="5" t="s">
        <v>3</v>
      </c>
      <c r="D2" s="6" t="s">
        <v>4</v>
      </c>
      <c r="E2" s="5"/>
      <c r="F2" s="5" t="s">
        <v>5</v>
      </c>
      <c r="G2" s="5"/>
      <c r="H2" s="5"/>
    </row>
    <row r="3" ht="20.1" customHeight="1" spans="1:8">
      <c r="A3" s="4"/>
      <c r="B3" s="4"/>
      <c r="C3" s="5"/>
      <c r="D3" s="6" t="s">
        <v>6</v>
      </c>
      <c r="E3" s="5" t="s">
        <v>7</v>
      </c>
      <c r="F3" s="5" t="s">
        <v>6</v>
      </c>
      <c r="G3" s="5" t="s">
        <v>7</v>
      </c>
      <c r="H3" s="6" t="s">
        <v>8</v>
      </c>
    </row>
    <row r="4" ht="25" customHeight="1" spans="1:8">
      <c r="A4" s="7" t="s">
        <v>9</v>
      </c>
      <c r="B4" s="8">
        <v>2500</v>
      </c>
      <c r="C4" s="9">
        <f>IF(B4&lt;=0,0,IF(AND(B4&gt;0,B4&lt;=4190),4190,IF(AND(B4&gt;4190,B4&lt;=26421),B4,IF(B4&gt;26421,26421))))</f>
        <v>4190</v>
      </c>
      <c r="D4" s="10">
        <v>0.14</v>
      </c>
      <c r="E4" s="11">
        <v>0.08</v>
      </c>
      <c r="F4" s="12">
        <f>ROUND(C4*D4,2)</f>
        <v>586.6</v>
      </c>
      <c r="G4" s="12">
        <f t="shared" ref="G4:G7" si="0">ROUND(C4*E4,2)</f>
        <v>335.2</v>
      </c>
      <c r="H4" s="13">
        <f>SUM(F4:G4)</f>
        <v>921.8</v>
      </c>
    </row>
    <row r="5" ht="25" customHeight="1" spans="1:8">
      <c r="A5" s="14" t="s">
        <v>10</v>
      </c>
      <c r="B5" s="15"/>
      <c r="C5" s="9">
        <f>IF(B4&lt;=0,0,IF(AND(B4&gt;0,B4&lt;=3762),3762,IF(AND(B4&gt;3762,B4&lt;=18810),B4,IF(B4&gt;18810,18810))))</f>
        <v>3762</v>
      </c>
      <c r="D5" s="10">
        <v>0.065</v>
      </c>
      <c r="E5" s="10">
        <v>0.02</v>
      </c>
      <c r="F5" s="12">
        <f>ROUND(C5*D5,2)</f>
        <v>244.53</v>
      </c>
      <c r="G5" s="12">
        <f t="shared" si="0"/>
        <v>75.24</v>
      </c>
      <c r="H5" s="13">
        <f>SUM(F5:G5)</f>
        <v>319.77</v>
      </c>
    </row>
    <row r="6" ht="25" customHeight="1" spans="1:11">
      <c r="A6" s="7" t="s">
        <v>11</v>
      </c>
      <c r="B6" s="15"/>
      <c r="C6" s="9">
        <f>IF(B4&lt;=0,0,10)</f>
        <v>10</v>
      </c>
      <c r="D6" s="10">
        <v>0.8</v>
      </c>
      <c r="E6" s="10">
        <v>0.5</v>
      </c>
      <c r="F6" s="12">
        <f>ROUND(C6*D6,2)</f>
        <v>8</v>
      </c>
      <c r="G6" s="12">
        <f t="shared" si="0"/>
        <v>5</v>
      </c>
      <c r="H6" s="13">
        <f>SUM(F6:G6)</f>
        <v>13</v>
      </c>
      <c r="K6" s="27"/>
    </row>
    <row r="7" ht="25" customHeight="1" spans="1:11">
      <c r="A7" s="7" t="s">
        <v>12</v>
      </c>
      <c r="B7" s="15"/>
      <c r="C7" s="9">
        <f>IF(B4&lt;=0,0,IF(AND(B4&gt;0,B4&lt;=1620),1620,IF(AND(B4&gt;1620,B4&lt;=23142),B4,IF(B4&gt;23142,23142))))</f>
        <v>2500</v>
      </c>
      <c r="D7" s="16">
        <v>0.0048</v>
      </c>
      <c r="E7" s="10">
        <v>0.002</v>
      </c>
      <c r="F7" s="12">
        <f>ROUND(C7*D7,2)</f>
        <v>12</v>
      </c>
      <c r="G7" s="12">
        <f t="shared" si="0"/>
        <v>5</v>
      </c>
      <c r="H7" s="13">
        <f>SUM(F7:G7)</f>
        <v>17</v>
      </c>
      <c r="K7" s="27"/>
    </row>
    <row r="8" ht="25" customHeight="1" spans="1:11">
      <c r="A8" s="7" t="s">
        <v>13</v>
      </c>
      <c r="B8" s="15"/>
      <c r="C8" s="9">
        <f>B4</f>
        <v>2500</v>
      </c>
      <c r="D8" s="16">
        <v>0.002</v>
      </c>
      <c r="E8" s="17" t="s">
        <v>14</v>
      </c>
      <c r="F8" s="12">
        <f>ROUND(C8*D8,2)</f>
        <v>5</v>
      </c>
      <c r="G8" s="13" t="s">
        <v>14</v>
      </c>
      <c r="H8" s="13">
        <f>SUM(F8:G8)</f>
        <v>5</v>
      </c>
      <c r="K8" s="27" t="s">
        <v>15</v>
      </c>
    </row>
    <row r="9" ht="20.1" customHeight="1" spans="1:11">
      <c r="A9" s="5" t="s">
        <v>16</v>
      </c>
      <c r="B9" s="18"/>
      <c r="C9" s="18"/>
      <c r="D9" s="18"/>
      <c r="E9" s="18"/>
      <c r="F9" s="19">
        <f>SUM(F4:F8)</f>
        <v>856.13</v>
      </c>
      <c r="G9" s="19">
        <f>SUM(G4:G8)</f>
        <v>420.44</v>
      </c>
      <c r="H9" s="19">
        <f>SUM(H4:H8)</f>
        <v>1276.57</v>
      </c>
      <c r="K9" s="28"/>
    </row>
    <row r="10" ht="83.1" customHeight="1" spans="1:12">
      <c r="A10" s="20" t="s">
        <v>17</v>
      </c>
      <c r="B10" s="21"/>
      <c r="C10" s="21"/>
      <c r="D10" s="21"/>
      <c r="E10" s="21"/>
      <c r="F10" s="21"/>
      <c r="G10" s="21"/>
      <c r="H10" s="21"/>
      <c r="L10" s="27"/>
    </row>
    <row r="11" ht="20.1" customHeight="1" spans="1:12">
      <c r="A11" s="22"/>
      <c r="B11" s="22"/>
      <c r="C11" s="22"/>
      <c r="D11" s="23"/>
      <c r="E11" s="23"/>
      <c r="F11" s="24"/>
      <c r="G11" s="24"/>
      <c r="H11" s="24"/>
      <c r="L11" s="27"/>
    </row>
    <row r="12" ht="35.1" customHeight="1" spans="1:8">
      <c r="A12" s="3" t="s">
        <v>0</v>
      </c>
      <c r="B12" s="3"/>
      <c r="C12" s="3"/>
      <c r="D12" s="3"/>
      <c r="E12" s="3"/>
      <c r="F12" s="3"/>
      <c r="G12" s="3"/>
      <c r="H12" s="3"/>
    </row>
    <row r="13" ht="20.1" customHeight="1" spans="1:8">
      <c r="A13" s="4" t="s">
        <v>1</v>
      </c>
      <c r="B13" s="4" t="s">
        <v>2</v>
      </c>
      <c r="C13" s="5" t="s">
        <v>3</v>
      </c>
      <c r="D13" s="6" t="s">
        <v>4</v>
      </c>
      <c r="E13" s="5"/>
      <c r="F13" s="5" t="s">
        <v>5</v>
      </c>
      <c r="G13" s="5"/>
      <c r="H13" s="5"/>
    </row>
    <row r="14" ht="20.1" customHeight="1" spans="1:8">
      <c r="A14" s="4"/>
      <c r="B14" s="4"/>
      <c r="C14" s="5"/>
      <c r="D14" s="6" t="s">
        <v>6</v>
      </c>
      <c r="E14" s="5" t="s">
        <v>7</v>
      </c>
      <c r="F14" s="5" t="s">
        <v>6</v>
      </c>
      <c r="G14" s="5" t="s">
        <v>7</v>
      </c>
      <c r="H14" s="6" t="s">
        <v>8</v>
      </c>
    </row>
    <row r="15" ht="25" customHeight="1" spans="1:8">
      <c r="A15" s="7" t="s">
        <v>9</v>
      </c>
      <c r="B15" s="8">
        <v>6000</v>
      </c>
      <c r="C15" s="9">
        <f>IF(B15&lt;=0,0,IF(AND(B15&gt;0,B15&lt;=4190),4190,IF(AND(B15&gt;4190,B15&lt;=26421),B15,IF(B15&gt;26421,26421))))</f>
        <v>6000</v>
      </c>
      <c r="D15" s="10">
        <v>0.14</v>
      </c>
      <c r="E15" s="11">
        <v>0.08</v>
      </c>
      <c r="F15" s="12">
        <f>ROUND(C15*D15,2)</f>
        <v>840</v>
      </c>
      <c r="G15" s="12">
        <f t="shared" ref="G15:G18" si="1">ROUND(C15*E15,2)</f>
        <v>480</v>
      </c>
      <c r="H15" s="13">
        <f>SUM(F15:G15)</f>
        <v>1320</v>
      </c>
    </row>
    <row r="16" ht="25" customHeight="1" spans="1:8">
      <c r="A16" s="14" t="s">
        <v>10</v>
      </c>
      <c r="B16" s="15"/>
      <c r="C16" s="9">
        <f>IF(B15&lt;=0,0,IF(AND(B15&gt;0,B15&lt;=3762),3762,IF(AND(B15&gt;3762,B15&lt;=18810),B15,IF(B15&gt;18810,18810))))</f>
        <v>6000</v>
      </c>
      <c r="D16" s="10">
        <v>0.065</v>
      </c>
      <c r="E16" s="10">
        <v>0.02</v>
      </c>
      <c r="F16" s="12">
        <f>ROUND(C16*D16,2)</f>
        <v>390</v>
      </c>
      <c r="G16" s="12">
        <f t="shared" si="1"/>
        <v>120</v>
      </c>
      <c r="H16" s="13">
        <f>SUM(F16:G16)</f>
        <v>510</v>
      </c>
    </row>
    <row r="17" ht="25" customHeight="1" spans="1:11">
      <c r="A17" s="7" t="s">
        <v>11</v>
      </c>
      <c r="B17" s="15"/>
      <c r="C17" s="9">
        <f>IF(B15&lt;=0,0,10)</f>
        <v>10</v>
      </c>
      <c r="D17" s="10">
        <v>0.8</v>
      </c>
      <c r="E17" s="10">
        <v>0.5</v>
      </c>
      <c r="F17" s="12">
        <f>ROUND(C17*D17,2)</f>
        <v>8</v>
      </c>
      <c r="G17" s="12">
        <f t="shared" si="1"/>
        <v>5</v>
      </c>
      <c r="H17" s="13">
        <f>SUM(F17:G17)</f>
        <v>13</v>
      </c>
      <c r="K17" s="27"/>
    </row>
    <row r="18" ht="25" customHeight="1" spans="1:11">
      <c r="A18" s="7" t="s">
        <v>12</v>
      </c>
      <c r="B18" s="15"/>
      <c r="C18" s="9">
        <f>IF(B15&lt;=0,0,IF(AND(B15&gt;0,B15&lt;=1620),1620,IF(AND(B15&gt;1620,B15&lt;=23142),B15,IF(B15&gt;23142,23142))))</f>
        <v>6000</v>
      </c>
      <c r="D18" s="16">
        <v>0.0048</v>
      </c>
      <c r="E18" s="10">
        <v>0.002</v>
      </c>
      <c r="F18" s="12">
        <f>ROUND(C18*D18,2)</f>
        <v>28.8</v>
      </c>
      <c r="G18" s="12">
        <f t="shared" si="1"/>
        <v>12</v>
      </c>
      <c r="H18" s="13">
        <f>SUM(F18:G18)</f>
        <v>40.8</v>
      </c>
      <c r="K18" s="27"/>
    </row>
    <row r="19" ht="25" customHeight="1" spans="1:11">
      <c r="A19" s="7" t="s">
        <v>13</v>
      </c>
      <c r="B19" s="15"/>
      <c r="C19" s="9">
        <f>B15</f>
        <v>6000</v>
      </c>
      <c r="D19" s="16">
        <v>0.0045</v>
      </c>
      <c r="E19" s="17" t="s">
        <v>14</v>
      </c>
      <c r="F19" s="12">
        <f>ROUND(C19*D19,2)</f>
        <v>27</v>
      </c>
      <c r="G19" s="13" t="s">
        <v>14</v>
      </c>
      <c r="H19" s="13">
        <f>SUM(F19:G19)</f>
        <v>27</v>
      </c>
      <c r="K19" s="27"/>
    </row>
    <row r="20" ht="20.1" customHeight="1" spans="1:11">
      <c r="A20" s="5" t="s">
        <v>16</v>
      </c>
      <c r="B20" s="18"/>
      <c r="C20" s="18"/>
      <c r="D20" s="18"/>
      <c r="E20" s="18"/>
      <c r="F20" s="19">
        <f>SUM(F15:F19)</f>
        <v>1293.8</v>
      </c>
      <c r="G20" s="19">
        <f>SUM(G15:G19)</f>
        <v>617</v>
      </c>
      <c r="H20" s="19">
        <f>SUM(H15:H19)</f>
        <v>1910.8</v>
      </c>
      <c r="K20" s="28"/>
    </row>
    <row r="21" ht="78.95" customHeight="1" spans="1:12">
      <c r="A21" s="20" t="s">
        <v>18</v>
      </c>
      <c r="B21" s="21"/>
      <c r="C21" s="21"/>
      <c r="D21" s="21"/>
      <c r="E21" s="21"/>
      <c r="F21" s="21"/>
      <c r="G21" s="21"/>
      <c r="H21" s="21"/>
      <c r="L21" s="27"/>
    </row>
    <row r="22" ht="20.1" customHeight="1" spans="1:12">
      <c r="A22" s="21"/>
      <c r="B22" s="21"/>
      <c r="C22" s="21"/>
      <c r="D22" s="21"/>
      <c r="E22" s="21"/>
      <c r="F22" s="21"/>
      <c r="G22" s="21"/>
      <c r="H22" s="21"/>
      <c r="L22" s="27"/>
    </row>
    <row r="23" ht="35.1" customHeight="1" spans="1:8">
      <c r="A23" s="3" t="s">
        <v>19</v>
      </c>
      <c r="B23" s="3"/>
      <c r="C23" s="3"/>
      <c r="D23" s="3"/>
      <c r="E23" s="3"/>
      <c r="F23" s="3"/>
      <c r="G23" s="3"/>
      <c r="H23" s="3"/>
    </row>
    <row r="24" ht="20.1" customHeight="1" spans="1:8">
      <c r="A24" s="4" t="s">
        <v>1</v>
      </c>
      <c r="B24" s="4" t="s">
        <v>2</v>
      </c>
      <c r="C24" s="5" t="s">
        <v>3</v>
      </c>
      <c r="D24" s="6" t="s">
        <v>4</v>
      </c>
      <c r="E24" s="5"/>
      <c r="F24" s="5" t="s">
        <v>5</v>
      </c>
      <c r="G24" s="5"/>
      <c r="H24" s="5"/>
    </row>
    <row r="25" ht="20.1" customHeight="1" spans="1:8">
      <c r="A25" s="4"/>
      <c r="B25" s="4"/>
      <c r="C25" s="5"/>
      <c r="D25" s="6" t="s">
        <v>6</v>
      </c>
      <c r="E25" s="5" t="s">
        <v>7</v>
      </c>
      <c r="F25" s="5" t="s">
        <v>6</v>
      </c>
      <c r="G25" s="5" t="s">
        <v>7</v>
      </c>
      <c r="H25" s="6" t="s">
        <v>8</v>
      </c>
    </row>
    <row r="26" ht="25" customHeight="1" spans="1:8">
      <c r="A26" s="7" t="s">
        <v>9</v>
      </c>
      <c r="B26" s="8">
        <v>3000</v>
      </c>
      <c r="C26" s="9">
        <f>IF(B26&lt;=0,0,IF(AND(B26&gt;0,B26&lt;=4190),4190,IF(AND(B26&gt;4190,B26&lt;=26421),B26,IF(B26&gt;26421,26421))))</f>
        <v>4190</v>
      </c>
      <c r="D26" s="10">
        <v>0.14</v>
      </c>
      <c r="E26" s="11">
        <v>0.08</v>
      </c>
      <c r="F26" s="12">
        <f>ROUND(C26*D26,2)</f>
        <v>586.6</v>
      </c>
      <c r="G26" s="12">
        <f t="shared" ref="G26:G29" si="2">ROUND(C26*E26,2)</f>
        <v>335.2</v>
      </c>
      <c r="H26" s="13">
        <f>SUM(F26:G26)</f>
        <v>921.8</v>
      </c>
    </row>
    <row r="27" ht="25" customHeight="1" spans="1:8">
      <c r="A27" s="14" t="s">
        <v>10</v>
      </c>
      <c r="B27" s="15"/>
      <c r="C27" s="9">
        <f>IF(B26&lt;=0,0,IF(AND(B26&gt;0,B26&lt;=3762),3762,IF(AND(B26&gt;3762,B26&lt;=18810),B26,IF(B26&gt;18810,18810))))</f>
        <v>3762</v>
      </c>
      <c r="D27" s="10">
        <v>0.065</v>
      </c>
      <c r="E27" s="10">
        <v>0.02</v>
      </c>
      <c r="F27" s="12">
        <f>ROUND(C27*D27,2)</f>
        <v>244.53</v>
      </c>
      <c r="G27" s="12">
        <f t="shared" si="2"/>
        <v>75.24</v>
      </c>
      <c r="H27" s="13">
        <f>SUM(F27:G27)</f>
        <v>319.77</v>
      </c>
    </row>
    <row r="28" ht="25" customHeight="1" spans="1:11">
      <c r="A28" s="7" t="s">
        <v>11</v>
      </c>
      <c r="B28" s="15"/>
      <c r="C28" s="9">
        <f>IF(B26&lt;=0,0,10)</f>
        <v>10</v>
      </c>
      <c r="D28" s="10">
        <v>0.8</v>
      </c>
      <c r="E28" s="10">
        <v>0.5</v>
      </c>
      <c r="F28" s="12">
        <f>ROUND(C28*D28,2)</f>
        <v>8</v>
      </c>
      <c r="G28" s="12">
        <f t="shared" si="2"/>
        <v>5</v>
      </c>
      <c r="H28" s="13">
        <f>SUM(F28:G28)</f>
        <v>13</v>
      </c>
      <c r="K28" s="27"/>
    </row>
    <row r="29" ht="25" customHeight="1" spans="1:11">
      <c r="A29" s="7" t="s">
        <v>12</v>
      </c>
      <c r="B29" s="15"/>
      <c r="C29" s="9">
        <f>IF(B26&lt;=0,0,IF(AND(B26&gt;0,B26&lt;=1620),1620,IF(AND(B26&gt;1620,B26&lt;=23142),B26,IF(B26&gt;23142,23142))))</f>
        <v>3000</v>
      </c>
      <c r="D29" s="16">
        <v>0.0048</v>
      </c>
      <c r="E29" s="10">
        <v>0.002</v>
      </c>
      <c r="F29" s="12">
        <f>ROUND(C29*D29,2)</f>
        <v>14.4</v>
      </c>
      <c r="G29" s="12">
        <f t="shared" si="2"/>
        <v>6</v>
      </c>
      <c r="H29" s="13">
        <f>SUM(F29:G29)</f>
        <v>20.4</v>
      </c>
      <c r="K29" s="27"/>
    </row>
    <row r="30" ht="25" customHeight="1" spans="1:11">
      <c r="A30" s="7" t="s">
        <v>13</v>
      </c>
      <c r="B30" s="15"/>
      <c r="C30" s="9">
        <f>B26</f>
        <v>3000</v>
      </c>
      <c r="D30" s="16">
        <v>0.002</v>
      </c>
      <c r="E30" s="17" t="s">
        <v>14</v>
      </c>
      <c r="F30" s="12">
        <f>ROUND(C30*D30,2)</f>
        <v>6</v>
      </c>
      <c r="G30" s="13" t="s">
        <v>14</v>
      </c>
      <c r="H30" s="13">
        <f>SUM(F30:G30)</f>
        <v>6</v>
      </c>
      <c r="K30" s="27"/>
    </row>
    <row r="31" ht="25" customHeight="1" spans="1:11">
      <c r="A31" s="5" t="s">
        <v>16</v>
      </c>
      <c r="B31" s="18"/>
      <c r="C31" s="18"/>
      <c r="D31" s="18"/>
      <c r="E31" s="18"/>
      <c r="F31" s="19">
        <f>SUM(F26:F30)</f>
        <v>859.53</v>
      </c>
      <c r="G31" s="19">
        <f>SUM(G26:G30)</f>
        <v>421.44</v>
      </c>
      <c r="H31" s="19">
        <f>SUM(H26:H30)</f>
        <v>1280.97</v>
      </c>
      <c r="K31" s="28"/>
    </row>
    <row r="32" ht="87" customHeight="1" spans="1:12">
      <c r="A32" s="20" t="s">
        <v>20</v>
      </c>
      <c r="B32" s="21"/>
      <c r="C32" s="21"/>
      <c r="D32" s="21"/>
      <c r="E32" s="21"/>
      <c r="F32" s="21"/>
      <c r="G32" s="21"/>
      <c r="H32" s="21"/>
      <c r="L32" s="27"/>
    </row>
    <row r="33" ht="20.1" customHeight="1" spans="1:12">
      <c r="A33" s="21"/>
      <c r="B33" s="21"/>
      <c r="C33" s="21"/>
      <c r="D33" s="21"/>
      <c r="E33" s="21"/>
      <c r="F33" s="21"/>
      <c r="G33" s="21"/>
      <c r="H33" s="21"/>
      <c r="L33" s="29"/>
    </row>
    <row r="34" ht="35.1" customHeight="1" spans="1:8">
      <c r="A34" s="3" t="s">
        <v>21</v>
      </c>
      <c r="B34" s="3"/>
      <c r="C34" s="3"/>
      <c r="D34" s="3"/>
      <c r="E34" s="3"/>
      <c r="F34" s="3"/>
      <c r="G34" s="3"/>
      <c r="H34" s="3"/>
    </row>
    <row r="35" ht="20.1" customHeight="1" spans="1:8">
      <c r="A35" s="4" t="s">
        <v>1</v>
      </c>
      <c r="B35" s="4" t="s">
        <v>22</v>
      </c>
      <c r="C35" s="5" t="s">
        <v>3</v>
      </c>
      <c r="D35" s="6" t="s">
        <v>4</v>
      </c>
      <c r="E35" s="5"/>
      <c r="F35" s="5" t="s">
        <v>5</v>
      </c>
      <c r="G35" s="5"/>
      <c r="H35" s="5"/>
    </row>
    <row r="36" ht="20.1" customHeight="1" spans="1:8">
      <c r="A36" s="4"/>
      <c r="B36" s="4"/>
      <c r="C36" s="5"/>
      <c r="D36" s="6" t="s">
        <v>6</v>
      </c>
      <c r="E36" s="5" t="s">
        <v>7</v>
      </c>
      <c r="F36" s="5" t="s">
        <v>6</v>
      </c>
      <c r="G36" s="5" t="s">
        <v>7</v>
      </c>
      <c r="H36" s="6" t="s">
        <v>8</v>
      </c>
    </row>
    <row r="37" ht="25" customHeight="1" spans="1:8">
      <c r="A37" s="25" t="s">
        <v>23</v>
      </c>
      <c r="B37" s="8">
        <v>3762</v>
      </c>
      <c r="C37" s="9">
        <f>IF(B37&lt;=0,0,IF(AND(B37&gt;0,B37&lt;=4190),4190,IF(AND(B37&gt;4190,B37=26421),B37,IF(B37&gt;26421,26421))))</f>
        <v>4190</v>
      </c>
      <c r="D37" s="10">
        <v>0.12</v>
      </c>
      <c r="E37" s="11">
        <v>0.08</v>
      </c>
      <c r="F37" s="12">
        <f t="shared" ref="F37:F39" si="3">ROUND(C37*D37,2)</f>
        <v>502.8</v>
      </c>
      <c r="G37" s="12">
        <f t="shared" ref="G37:G39" si="4">ROUND(C37*E37,2)</f>
        <v>335.2</v>
      </c>
      <c r="H37" s="13">
        <f t="shared" ref="H37:H39" si="5">SUM(F37:G37)</f>
        <v>838</v>
      </c>
    </row>
    <row r="38" ht="25" customHeight="1" spans="1:8">
      <c r="A38" s="7" t="s">
        <v>24</v>
      </c>
      <c r="B38" s="15"/>
      <c r="C38" s="9">
        <f>IF(B37&lt;=0,0,IF(AND(B37&gt;0,B37&lt;=3762),3762,IF(AND(B37&gt;3762,B37&lt;=18810),B37,IF(B37&gt;18810,18810))))</f>
        <v>3762</v>
      </c>
      <c r="D38" s="10">
        <v>0.06</v>
      </c>
      <c r="E38" s="10">
        <v>0.02</v>
      </c>
      <c r="F38" s="12">
        <f t="shared" si="3"/>
        <v>225.72</v>
      </c>
      <c r="G38" s="12">
        <f t="shared" si="4"/>
        <v>75.24</v>
      </c>
      <c r="H38" s="13">
        <f t="shared" si="5"/>
        <v>300.96</v>
      </c>
    </row>
    <row r="39" ht="25" customHeight="1" spans="1:11">
      <c r="A39" s="7" t="s">
        <v>11</v>
      </c>
      <c r="B39" s="15"/>
      <c r="C39" s="9">
        <f>IF(B37&lt;=0,0,10)</f>
        <v>10</v>
      </c>
      <c r="D39" s="10">
        <v>0.8</v>
      </c>
      <c r="E39" s="10">
        <v>0.5</v>
      </c>
      <c r="F39" s="12">
        <f t="shared" si="3"/>
        <v>8</v>
      </c>
      <c r="G39" s="12">
        <f t="shared" si="4"/>
        <v>5</v>
      </c>
      <c r="H39" s="13">
        <f t="shared" si="5"/>
        <v>13</v>
      </c>
      <c r="K39" s="27"/>
    </row>
    <row r="40" ht="25" customHeight="1" spans="1:11">
      <c r="A40" s="5" t="s">
        <v>16</v>
      </c>
      <c r="B40" s="18"/>
      <c r="C40" s="18"/>
      <c r="D40" s="18"/>
      <c r="E40" s="18"/>
      <c r="F40" s="19">
        <f t="shared" ref="F40:H40" si="6">SUM(F37:F39)</f>
        <v>736.52</v>
      </c>
      <c r="G40" s="19">
        <f t="shared" si="6"/>
        <v>415.44</v>
      </c>
      <c r="H40" s="19">
        <f t="shared" si="6"/>
        <v>1151.96</v>
      </c>
      <c r="K40" s="28"/>
    </row>
    <row r="41" ht="20.1" customHeight="1" spans="1:8">
      <c r="A41" s="26" t="s">
        <v>25</v>
      </c>
      <c r="B41" s="26"/>
      <c r="C41" s="26"/>
      <c r="D41" s="26"/>
      <c r="E41" s="26"/>
      <c r="F41" s="26"/>
      <c r="G41" s="26"/>
      <c r="H41" s="26"/>
    </row>
  </sheetData>
  <protectedRanges>
    <protectedRange sqref="B4 D7:D8 B15 D18:D19 B26 D29:D30 B37" name="区域"/>
  </protectedRanges>
  <mergeCells count="32">
    <mergeCell ref="A1:H1"/>
    <mergeCell ref="D2:E2"/>
    <mergeCell ref="F2:H2"/>
    <mergeCell ref="A10:H10"/>
    <mergeCell ref="A12:H12"/>
    <mergeCell ref="D13:E13"/>
    <mergeCell ref="F13:H13"/>
    <mergeCell ref="A21:H21"/>
    <mergeCell ref="A23:H23"/>
    <mergeCell ref="D24:E24"/>
    <mergeCell ref="F24:H24"/>
    <mergeCell ref="A32:H32"/>
    <mergeCell ref="A34:H34"/>
    <mergeCell ref="D35:E35"/>
    <mergeCell ref="F35:H35"/>
    <mergeCell ref="A41:H41"/>
    <mergeCell ref="A2:A3"/>
    <mergeCell ref="A13:A14"/>
    <mergeCell ref="A24:A25"/>
    <mergeCell ref="A35:A36"/>
    <mergeCell ref="B2:B3"/>
    <mergeCell ref="B4:B8"/>
    <mergeCell ref="B13:B14"/>
    <mergeCell ref="B15:B19"/>
    <mergeCell ref="B24:B25"/>
    <mergeCell ref="B26:B30"/>
    <mergeCell ref="B35:B36"/>
    <mergeCell ref="B37:B39"/>
    <mergeCell ref="C2:C3"/>
    <mergeCell ref="C13:C14"/>
    <mergeCell ref="C24:C25"/>
    <mergeCell ref="C35:C36"/>
  </mergeCells>
  <printOptions horizontalCentered="1"/>
  <pageMargins left="0.393055555555556" right="0.393055555555556" top="0" bottom="0" header="0.511805555555556" footer="0.511805555555556"/>
  <pageSetup paperSize="9" scale="120" orientation="portrait"/>
  <headerFooter alignWithMargins="0"/>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2023应缴费计算表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黄琼</dc:creator>
  <cp:lastModifiedBy>陈均山</cp:lastModifiedBy>
  <dcterms:created xsi:type="dcterms:W3CDTF">2021-07-22T01:59:00Z</dcterms:created>
  <dcterms:modified xsi:type="dcterms:W3CDTF">2024-01-03T07:48:47Z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